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 activeTab="1"/>
  </bookViews>
  <sheets>
    <sheet name=" ประเด็น 1" sheetId="17" r:id="rId1"/>
    <sheet name="ปรับลด ประเด็น 2 " sheetId="18" r:id="rId2"/>
    <sheet name="ปรับลด ประเด็น 3 " sheetId="19" r:id="rId3"/>
    <sheet name="ยุทธศาสตร์ภาค ปรับลด" sheetId="20" r:id="rId4"/>
    <sheet name="ด้านการท่องเที่ยว งบภาค" sheetId="7" state="hidden" r:id="rId5"/>
  </sheets>
  <definedNames>
    <definedName name="_xlnm.Print_Area" localSheetId="0">' ประเด็น 1'!$A$1:$D$27</definedName>
    <definedName name="_xlnm.Print_Area" localSheetId="4">'ด้านการท่องเที่ยว งบภาค'!$A$1:$K$18</definedName>
    <definedName name="_xlnm.Print_Area" localSheetId="1">'ปรับลด ประเด็น 2 '!$A$1:$F$41</definedName>
    <definedName name="_xlnm.Print_Area" localSheetId="2">'ปรับลด ประเด็น 3 '!$A$1:$F$45</definedName>
    <definedName name="_xlnm.Print_Area" localSheetId="3">'ยุทธศาสตร์ภาค ปรับลด'!$A$1:$D$32</definedName>
    <definedName name="_xlnm.Print_Titles" localSheetId="0">' ประเด็น 1'!$3:$4</definedName>
    <definedName name="_xlnm.Print_Titles" localSheetId="4">'ด้านการท่องเที่ยว งบภาค'!$2:$3</definedName>
    <definedName name="_xlnm.Print_Titles" localSheetId="1">'ปรับลด ประเด็น 2 '!$2:$3</definedName>
    <definedName name="_xlnm.Print_Titles" localSheetId="2">'ปรับลด ประเด็น 3 '!$2:$3</definedName>
    <definedName name="_xlnm.Print_Titles" localSheetId="3">'ยุทธศาสตร์ภาค ปรับลด'!$2:$3</definedName>
  </definedNames>
  <calcPr calcId="145621"/>
</workbook>
</file>

<file path=xl/calcChain.xml><?xml version="1.0" encoding="utf-8"?>
<calcChain xmlns="http://schemas.openxmlformats.org/spreadsheetml/2006/main">
  <c r="F38" i="18" l="1"/>
  <c r="F30" i="18"/>
  <c r="D31" i="20" l="1"/>
  <c r="F45" i="19"/>
  <c r="F32" i="19"/>
  <c r="F29" i="19"/>
  <c r="F21" i="19"/>
  <c r="F17" i="19"/>
  <c r="F6" i="19"/>
  <c r="F41" i="18"/>
  <c r="F22" i="18"/>
  <c r="F17" i="18"/>
  <c r="F14" i="18"/>
  <c r="F11" i="18"/>
  <c r="F6" i="18"/>
  <c r="D11" i="17"/>
  <c r="D10" i="19" l="1"/>
  <c r="F27" i="19"/>
  <c r="F23" i="19" l="1"/>
  <c r="E45" i="19" l="1"/>
  <c r="E25" i="19"/>
  <c r="F41" i="19"/>
  <c r="F43" i="19"/>
  <c r="F34" i="19"/>
  <c r="D41" i="18"/>
  <c r="E41" i="18"/>
  <c r="F26" i="19"/>
  <c r="E26" i="19"/>
  <c r="D6" i="20"/>
  <c r="F31" i="19"/>
  <c r="F32" i="18"/>
  <c r="F31" i="18"/>
  <c r="F26" i="18"/>
  <c r="F33" i="18"/>
  <c r="F25" i="18"/>
  <c r="F35" i="18"/>
  <c r="F34" i="18"/>
  <c r="F24" i="18"/>
  <c r="F29" i="18"/>
  <c r="F28" i="18"/>
  <c r="F27" i="18"/>
  <c r="F40" i="18"/>
  <c r="F39" i="18"/>
  <c r="F37" i="18"/>
  <c r="F36" i="18"/>
  <c r="F16" i="18"/>
  <c r="E36" i="19"/>
  <c r="F36" i="19"/>
  <c r="F37" i="19"/>
  <c r="E15" i="19"/>
  <c r="F25" i="19" l="1"/>
  <c r="D13" i="20"/>
  <c r="D25" i="20" s="1"/>
  <c r="F38" i="19" l="1"/>
  <c r="F44" i="19"/>
  <c r="F35" i="19"/>
  <c r="F40" i="19"/>
  <c r="F39" i="19"/>
  <c r="F16" i="19"/>
  <c r="F15" i="19"/>
  <c r="F9" i="19"/>
  <c r="F8" i="19"/>
  <c r="D18" i="19"/>
  <c r="D17" i="19" s="1"/>
  <c r="D7" i="19"/>
  <c r="D18" i="18"/>
  <c r="D17" i="18" s="1"/>
  <c r="D7" i="18"/>
  <c r="D6" i="18" s="1"/>
  <c r="D22" i="17"/>
  <c r="D7" i="17"/>
  <c r="D27" i="17" l="1"/>
  <c r="D6" i="19"/>
  <c r="D45" i="19"/>
</calcChain>
</file>

<file path=xl/sharedStrings.xml><?xml version="1.0" encoding="utf-8"?>
<sst xmlns="http://schemas.openxmlformats.org/spreadsheetml/2006/main" count="283" uniqueCount="180">
  <si>
    <t>โครงการงบประมาณรายจ่ายประจำปีงบประมาณ พ.ศ. 2561  จังหวัดพระนครศรีอยุธยา</t>
  </si>
  <si>
    <t>ลำดับที่</t>
  </si>
  <si>
    <t>โครงการ-กิจกรรม</t>
  </si>
  <si>
    <t>หน่วยดำเนินการ</t>
  </si>
  <si>
    <t>งบประมาณ</t>
  </si>
  <si>
    <t>เอกสารที่ส่ง</t>
  </si>
  <si>
    <t>แบบเสนอ</t>
  </si>
  <si>
    <t>แจงงบ</t>
  </si>
  <si>
    <t>แบบ 301-302</t>
  </si>
  <si>
    <t>ปร.4</t>
  </si>
  <si>
    <t>ปร.5</t>
  </si>
  <si>
    <t>ใบเสนอราคา</t>
  </si>
  <si>
    <t>เพิ่มเติม</t>
  </si>
  <si>
    <t>ผลผลิต : การพัฒนาด้านเศรษฐกิจ</t>
  </si>
  <si>
    <t>โครงการส่งเสริมการพัฒนาและฟื้นฟูแหล่งท่องเที่ยว</t>
  </si>
  <si>
    <t>กิจกรรมหลัก  ฟื้นฟูและพัฒนาแหล่งท่องเที่ยวของจังหวัดพระนครศรีอยุธยา</t>
  </si>
  <si>
    <t>กิจกรรม 1.1  ปรับปรุงซ่อมแซมศูนย์ศึกษาประวัติศาสตร์อยุธยา</t>
  </si>
  <si>
    <t>ปกครองจังหวัด</t>
  </si>
  <si>
    <t>กิจกรรม 1.2  พัฒนาแหล่งเรียนรู้หมู่บ้านนานาชาติในราชอาณาจักรอยุธยา</t>
  </si>
  <si>
    <t xml:space="preserve">ท่องเที่ยวและกีฬา </t>
  </si>
  <si>
    <t>โครงการส่งเสริมกิจกรรมการท่องเที่ยวของจังหวัดพระนครศรีอยุธยา</t>
  </si>
  <si>
    <t>กิจกรรมหลัก  ส่งเสริมการท่องเที่ยว ประเพณีไทยและการประชาสัมพันธ์
ด้านการท่องเที่ยวของจังหวัด</t>
  </si>
  <si>
    <t>กิจกรรม 2.1  ยอยศยิ่งฟ้าอยุธยามรดกโลก</t>
  </si>
  <si>
    <t>กิจกรรม 2.2  วันมวยไทยนายขนมต้ม</t>
  </si>
  <si>
    <t>ท่องเที่ยวและกีฬา</t>
  </si>
  <si>
    <t>กิจกรรม 2.3  สานสัมพันธ์กับนานาชาติ เพื่อเชื่อมโยงประวัติศาสตร์จังหวัดพระนครศรีอยุธยา</t>
  </si>
  <si>
    <t>พาณิชย์จังหวัด/สนจ.อย.</t>
  </si>
  <si>
    <t>กิจกรรม 2.4 แข่งขันเรือยาวประเพณีชิงถ้วยพระราชทานพระบาทสมเด็จ
พระเจ้าอยู่หัว</t>
  </si>
  <si>
    <t>วัฒนธรรมจังหวัด</t>
  </si>
  <si>
    <t>กิจกรรม 2.5  ไหว้พระรับพร ชมละคร นอนอยุธยา</t>
  </si>
  <si>
    <t>กิจกรรม 2.6 ส่งเสริมการประชาสัมพันธ์ด้านการท่องเที่ยวของจังหวัดพระนครศรีอยุธยา</t>
  </si>
  <si>
    <t xml:space="preserve">   สนจ.อย. /   สนง.ปชส.</t>
  </si>
  <si>
    <t>กิจกรรม 2.7 ออกแบบและผลิตแผนที่ท่องเที่ยว Ayutthaya smart map</t>
  </si>
  <si>
    <t>กิจกรรม 2.8  ผลิตและเผยแพร่ภาพยนตร์สารคดีเพื่อการเรียนรู้เมืองมรดกโลก</t>
  </si>
  <si>
    <t>กิจกรรม 2.9  มหกรรมสายน้ำแห่งชีวิต สายธารแห่งวัฒนธรรม</t>
  </si>
  <si>
    <t>โครงการตามแผนชุมชน ด้านเศรษฐกิจเพื่อส่งเสริมการท่องเที่ยว</t>
  </si>
  <si>
    <t>กิจกรรมหลัก  ส่งเสริมการท่องเที่ยวเพื่อสร้างรายได้ให้ชุมชน</t>
  </si>
  <si>
    <t>กิจกรรม 3.1 ตลาดวิถีชุมชนคนทำมีดอรัญญิก  อำเภอนครหลวง จังหวัดพระนครศรีอยุธยา</t>
  </si>
  <si>
    <t>อ.นครหลวง</t>
  </si>
  <si>
    <t>กิจกรรม 3.2 จัดงานประเพณีแห่เทียนพรรษาทางน้ำ อำเภอเสนา</t>
  </si>
  <si>
    <t>อ.เสนา</t>
  </si>
  <si>
    <t>กิจกรรม 3.3  ก่อสร้างถนนคอนกรีตเสริมเหล็กทางเข้าวัดกระชายเพื่อส่งเสริมการท่องเที่ยว</t>
  </si>
  <si>
    <t>อ.พระนครศรีอยุธยา</t>
  </si>
  <si>
    <t>ประเด็นยุทธศาสตร์ที่ 2 พัฒนาเมืองและชุมชนให้น่าอยู่</t>
  </si>
  <si>
    <t>ผลผลิต : การบริหารทรัพยากรธรรมชาติและสิ่งแวดล้อม</t>
  </si>
  <si>
    <t>โครงการบริหารจัดการพื้นที่แบบครบวงจรของจังหวัดพระนครศรีอยุธยา</t>
  </si>
  <si>
    <t>กิจกรรมหลัก  ปรับปรุงภูมิทัศน์และพัฒนาเมือง/ชุมให้น่าอยู่</t>
  </si>
  <si>
    <t>กิจกรรม 4.1  เพิ่มสมรรถนะการจัดการขยะมูลฝอยและของเสียอันตราย</t>
  </si>
  <si>
    <t>ทรัพยากรธรรมชาติและสิ่งแวดล้อม</t>
  </si>
  <si>
    <t>กิจกรรม 4.2 ตรวจวิเคราะห์คุณภาพน้ำและการจัดการผักตบชวาของแม่น้ำรอบเกาะเมือง</t>
  </si>
  <si>
    <t>ผลผลิต : การพัฒนาด้านสังคม</t>
  </si>
  <si>
    <t>โครงการส่งเสริมการเชิดชูสถาบันพระมหากษัตริย์ และการสร้างความปรองดองสมานฉันท์</t>
  </si>
  <si>
    <t xml:space="preserve">กิจกรรมหลัก เสริมสร้างความปรองดองสมานฉันท์และการเชิดชูสถาบันพระมหากษัตริย์ </t>
  </si>
  <si>
    <t>กิจกรรม 5.1 รวมพลังมวลชนเพื่อสร้างความปรองดองสมานฉันท์</t>
  </si>
  <si>
    <t>สนจ.อย.</t>
  </si>
  <si>
    <t>โครงการเพิ่มประสิทธิภาพการจัดการด้านภัยพิบัติและด้านความมั่นคง</t>
  </si>
  <si>
    <t>กิจกรรมหลัก  เสริมสร้างการเตรียมความพร้อมในการรับสถานการณ์ฉุกเฉินและสร้างความปลอดภัยในชีวิตและทรัพย์สินของประชาชน</t>
  </si>
  <si>
    <t>กิจกรรม 6.1 เพิ่มประสิทธิภาพด้านความปลอดภัย</t>
  </si>
  <si>
    <t>โครงการเสริมสร้างครอบครัวเข้มแข็งของจังหวัดพระนครศรีอยุธยา</t>
  </si>
  <si>
    <t>กิจกรรมหลัก  การแก้ไขปัญหาสังคมในชุมชนและเมืองของจังหวัดพระนครศรีอยุธยา</t>
  </si>
  <si>
    <t>พมจ.อย</t>
  </si>
  <si>
    <t>โครงการป้องกันและแก้ไขปัญหายาเสพติดจังหวัดพระนครศรีอยุธยา</t>
  </si>
  <si>
    <t>ศอ.ปส.จ.อย</t>
  </si>
  <si>
    <t>โครงการตามแผนชุมชน ด้านสังคม</t>
  </si>
  <si>
    <t>กิจกรรมหลัก  ปรับปรุงโครงสร้างพื้นฐานในชุมชน</t>
  </si>
  <si>
    <t>กิจกรรม 9.1 ซ่อมแซมถนนคอนกรีตเสริมเหล็กสายคันกั้นน้ำชลประทานช่วงบริเวณหมู่ที่ 4-5  ตำบลบางไทร</t>
  </si>
  <si>
    <t>อ.บางไทร</t>
  </si>
  <si>
    <t>กิจกรรม 9.2  ก่อสร้างถนนแอสพาสติกคอนกรีต  หมู่ที่ 7 เชื่อมหมู่ที่ 8 ตำบลวังพัฒนา (วัดดอนพัฒนาราม) ช่วงที่ 1</t>
  </si>
  <si>
    <t>อ.บางซ้าย</t>
  </si>
  <si>
    <t>กิจกรรม 9.3 ก่อสร้างสะพานปูนข้ามจากหมู่ที่ 8   ไปหมู่ที่ 7 ตำบลกบเจา</t>
  </si>
  <si>
    <t>อ.บางบาล</t>
  </si>
  <si>
    <t xml:space="preserve">กิจกรรม 9.4 เจาะประปาบาดาล บริเวณหมู่ 3  ตำบลบ้านแพรก
    </t>
  </si>
  <si>
    <t>อ.บ้านแพรก</t>
  </si>
  <si>
    <t xml:space="preserve">กิจกรรม 9.5 เจาะประปาบาดาล บริเวณ  หมู่ 2 ตำบลสำพะเนียง
    </t>
  </si>
  <si>
    <t xml:space="preserve">กิจกรรม 9.6 ปรับปรุงซ่อมแซมถนนคอนกรีตเสริมเหล็กสายวัดหลวงพ่อบุญเย็น หมู่ที่ 2 ตำบลบางพลี     </t>
  </si>
  <si>
    <t xml:space="preserve">กิจกรรม 9.8  ก่อสร้างถนนคสล.พร้อมวางท่อระบายน้ำ หมู่ที่ 8 (ซอยเวียงเหล็ก )
    </t>
  </si>
  <si>
    <t xml:space="preserve">กิจกรรม 9.9 ก่อสร้างระบบประปาผิวดิน
    </t>
  </si>
  <si>
    <t xml:space="preserve">กิจกรรม 9.10 ถมดินลานอเนกประสงค์ หมู่ที่ 6 อำเภอบางบาล
    </t>
  </si>
  <si>
    <t>กิจกรรม 9.11 ก่อสร้างเขื่อนป้องกันการเซาะของตลิ่งหมู่ที่ 3</t>
  </si>
  <si>
    <t>อ.ท่าเรือ</t>
  </si>
  <si>
    <t>กิจกรรม 9.12 ก่อสร้างโรงสูบน้ำไฟฟ้า หมู่ที่ 7-8</t>
  </si>
  <si>
    <t>อ.ผักไห่</t>
  </si>
  <si>
    <t xml:space="preserve">กิจกรรม 9.14 ปรับปรุงซ่อมแซมถนนคอนกรีตเสริมเหล็ก   หมู่ที่ 4 ต.ลำตะเคียน
    </t>
  </si>
  <si>
    <t>กิจกรรม 9.15 ปรับปรุงซ่อมแซมถนนคอนกรีตเสริมเหล็ก หมู่ที่ 5  ต.ลำตะเคียน</t>
  </si>
  <si>
    <t>กิจกรรม 9.17 ปรับปรุงซ่อมแซมถนนคอนกรีตเสริมเหล็ก  หมู่ที่ 3 ต.จักราช</t>
  </si>
  <si>
    <t>ประเด็นยุทธศาสตร์ที่ 3 พัฒนาภาคการผลิต การค้าและบริการ โดยใช้นวัตกรรม  และภูมิปัญญาที่สร้างสรรค์</t>
  </si>
  <si>
    <t>โครงการส่งเสริมการเกษตรที่มีคุณภาพได้มาตรฐานอาหารปลอดภัยแบบครบวงจร</t>
  </si>
  <si>
    <t>กิจกรรมหลัก  ฟื้นฟูและพัฒนาแหล่งน้ำ</t>
  </si>
  <si>
    <t xml:space="preserve">กิจกรรม 10.1  ก่อสร้างระบบคูน้ำเพื่อการกระจายน้ำสู่พื้นที่แปลงใหญ่ </t>
  </si>
  <si>
    <t>โครงการชลประทาน</t>
  </si>
  <si>
    <t>กิจกรรม 10.2  ติดตั้งชุดสูบน้ำพลังงานแสงอาทิตย์พื้นที่เกษตรแปลงใหญ่</t>
  </si>
  <si>
    <t>กิจกรรมหลัก  การลดต้นทุนการผลิตและส่งเสริมอาชีพการเกษตรเพื่อสร้างรายได้ให้ชุมชน</t>
  </si>
  <si>
    <t>กิจกรรม 10.3 เพิ่มประสิทธิภาพการผลิตที่ปลอดภัย</t>
  </si>
  <si>
    <t>เกษตรจังหวัด</t>
  </si>
  <si>
    <t>กิจกรรม 10.4 การผลิตกุ้งแม่น้ำปลอดภัย</t>
  </si>
  <si>
    <t>ประมงจังหวัด</t>
  </si>
  <si>
    <t>กิจกรรม 10.5  ปล่อยน้ำเข้านาปล่อยปลาเข้าทุ่ง</t>
  </si>
  <si>
    <t>กิจกรรม 10.6 มหกรรมสินค้าเกษตรปลอดภัย</t>
  </si>
  <si>
    <t>เกษตรจังหวัด/ปชส.</t>
  </si>
  <si>
    <t>กิจกรรม 10.7 ศูนย์การเรียนรู้ด้านความปลอดภัยอาหารและสถานที่ผลิตอาหารต้นแบบ</t>
  </si>
  <si>
    <t>สาธารณสุขจังหวัด</t>
  </si>
  <si>
    <t>กิจกรรม 10.8  พัฒนาผลิตภัณฑ์ชุมชนสู่ตลาดสากล</t>
  </si>
  <si>
    <t>พัฒนาชุมชนจังหวัด</t>
  </si>
  <si>
    <t>โครงการส่งเสริมการสร้างผลิตภัณฑ์ชุมชนโดยใช้ภูมิปัญญาท้องถิ่น และนวัตกรรมสู่สากล</t>
  </si>
  <si>
    <t>กิจกรรมหลัก  พัฒนาผลิตภัณฑ์ชุมชนแบบครบวงจร</t>
  </si>
  <si>
    <t>โครงการส่งเสริมการดำเนินงานตามหลักปรัชญาเศรษฐกิจพอเพียง และขยายผลโครงการอันเนื่องมาจากพระราชดำริ</t>
  </si>
  <si>
    <t>กิจกรรมหลัก ขยายผลโครงการอันเนื่องมาจากพระราชดำริและส่งเสริมการดำเนินงานตามหลักปรัชญาเศรษฐกิจพอเพียง</t>
  </si>
  <si>
    <t>กิจกรรม 12.2 ขยายผลโครงการเกษตรเพื่ออาหารกลางวัน</t>
  </si>
  <si>
    <t>กิจกรรม 12.3 เพิ่มประสิทธิภาพการบริหารจัดการฟาร์มตัวอย่างอันเนื่องมาจากพระราชดำริฯ   หนองงูเห่า   ตำบลบางระกำ อำเภอนครหลวง</t>
  </si>
  <si>
    <t>กิจกรรม 12.4 พัฒนาการผลิตข้าวในพื้นที่แปลงนาส่วนพระองค์</t>
  </si>
  <si>
    <t>กิจกรรม 12.5 ส่งเสริมและพัฒนาสวนพุทราประวัติศาสตร์กรุงศรีอยุธยา</t>
  </si>
  <si>
    <t>กิจกรรม 12.6  พัฒนาและเชื่อมโยงศูนย์การเรียนรู้เศรษฐกิจพอเพียง</t>
  </si>
  <si>
    <t>โครงการยกระดับศักยภาพกำลังคน ภาคการผลิต การค้า และบริการให้เป็นมืออาชีพ</t>
  </si>
  <si>
    <t>กิจกรรมหลัก ยกระดับศักยภาพแรงงาน</t>
  </si>
  <si>
    <t>กิจกรรม 13.1 สานพลังประชารัฐ ยกระดับศักยภาพกำลังคน ภาคการผลิต การค้า และภาคบริการรองรับการเข้าสู่ Thailand 4.0</t>
  </si>
  <si>
    <t>สถาบันพัฒนาฝีมือแรงงาน 15</t>
  </si>
  <si>
    <t>โครงการตามแผนชุมชน ด้านเศรษฐกิจเพื่อส่งเสริมการเกษตร</t>
  </si>
  <si>
    <t>กิจกรรมหลัก  ส่งเสริมอาชีพในชุมชนและปรับปรุงสิ่งอำนวยความสะดวกในการขนส่งสินค้าทางการเกษตร</t>
  </si>
  <si>
    <t>กิจกรรม 14.1 ขุดลอกหนองบางทองเพื่อเป็นแก้มลิงกักเก็บน้ำในฤดูน้ำหลากและแก้ไขปัญหาขาดแคลนน้ำช่วงฤดูแล้ง</t>
  </si>
  <si>
    <t>กิจกรรม 14.2  ก่อสร้างระบบน้ำเพื่อนำน้ำเข้าสู่พื้นที่เกษตร (ระบบท่อ)</t>
  </si>
  <si>
    <t>อ.บางปะหัน</t>
  </si>
  <si>
    <t>กิจกรรม 14.3  ส่งเสริมเกษตรปลอดภัย อำเภอลาดบัวหลวง</t>
  </si>
  <si>
    <t>อ.ลาดบัวหลวง</t>
  </si>
  <si>
    <t>กิจกรรม 14.4  ส่งเสริมอาชีพการเลี้ยงปลาท้องถิ่น และพัฒนาผลิตภัณฑ์การแปรรูปจากปลาอย่างครบวงจร</t>
  </si>
  <si>
    <t>อ.มหาราช</t>
  </si>
  <si>
    <t>กิจกรรม 14.5 เพิ่มศักยภาพกลุ่มจัดการดินปุ๋ยชุมชน อำเภอเสนา</t>
  </si>
  <si>
    <t>กิจกรรม 14.6  ก่อสร้างถนนคอนกรีตเสริมเหล็ก หมู่ที่ 3 ตำบลสำพะเนียง</t>
  </si>
  <si>
    <t xml:space="preserve">กิจกรรม 14.7 ซ่อมแซมถนนคอนกรีตเสริมเหล็ก (คสล.) หมู่ที่ 1 บ้านสะตือเอน ตำบลคลองน้อย </t>
  </si>
  <si>
    <t>กิจกรรม 14.8  ส่งเสริมการปลูกพืชใช้น้ำน้อยตามแนวทางปรัชญาเศรษฐกิจพอเพียง</t>
  </si>
  <si>
    <t>กิจกรรม 14.9 ลดปัญหามลพิษจากการเผาตอซังและเพิ่มรายได้แก่เกษตรกร</t>
  </si>
  <si>
    <t>กิจกรรม 14.10 ก่อสร้างลานตากพืชผลทางการเกษตรเพื่อชุมชน</t>
  </si>
  <si>
    <t>แนวทางพัฒนาด้านสังคม ยกระดับคุณภาพชีวิตและสิ่งแวดล้อม</t>
  </si>
  <si>
    <t xml:space="preserve"> โครงการพัฒนาสังคมและยกระดับความเป็นอยู่ของประชาชน</t>
  </si>
  <si>
    <t>กิจกรรมหลัก การพัฒนาโครงสร้างพื้นฐานเพื่อความมั่นคงในชีวิต</t>
  </si>
  <si>
    <t>กิจกรรม 15.1 จัดตั้งคลังอุปกรณ์สำหรับผู้สูงอายุ/ผู้พิการติดบ้านติดเตียง ในโรงพยาบาลทุกแห่ง</t>
  </si>
  <si>
    <t xml:space="preserve">กิจกรรม 15.2  ส่งเสริมกิจกรรมโรงเรียนผู้สูงอายุ   </t>
  </si>
  <si>
    <t>แนวทางโครงการพัฒนาพิเศษขนาดใหญ่</t>
  </si>
  <si>
    <t>โครงการ "เนรมิตอยุธยา" เพื่อความน่าอยู่และ การท่องเที่ยวอย่างยั่งยืน</t>
  </si>
  <si>
    <t>กิจกรรมหลัก  พัฒนาแหล่งท่องเที่ยวเมืองมรดกโลก</t>
  </si>
  <si>
    <t>กิจกรรม 16.1 ฟื้นฟูและปรับปรุงคลองเมืองพระนครศรีอยุธยา</t>
  </si>
  <si>
    <t>โยธาธิการและผังเมืองจังหวัด</t>
  </si>
  <si>
    <t>กิจกรรม 16.2  เขื่อนป้องกันตลิ่งและปรับปรุงภูมิทัศน์ริมแม่น้ำเจ้าพระยา บริเวณวัดนักบุญยอเซฟอยุธยา อำเภอพระนครศรีอยุธยา จังหวัดพระนครศรีอยุธยา</t>
  </si>
  <si>
    <t>กิจกรรมหลัก  การรักษาความปลอดภัยและอำนวยความสะดวก</t>
  </si>
  <si>
    <t>กิจกรรม 16.3 จัดระเบียบป้ายในบริเวณรอบเกาะเมืองโดยรอบเพื่อส่งเสริมการท่องเที่ยว</t>
  </si>
  <si>
    <t>กิจกรรม 16.4 ปรับปรุงดูแล และพัฒนาศูนย์ควบคุมสั่งการจราจรและความปลอดภัยเพื่อการท่องเที่ยว</t>
  </si>
  <si>
    <t>ตำรวจภูธรจังหวัด</t>
  </si>
  <si>
    <t>กิจกรรม 16.5 ป้ายจราจรเพื่อบังคับใช้กฎหมายรักษาวินัยจราจร</t>
  </si>
  <si>
    <t>กิจกรรม 16.6 บังคับใช้กฎหมายจราจรโดยใช้เทคโนโลยี</t>
  </si>
  <si>
    <t>กิจกรรม 16.7 ป้ายจราจรอัจฉริยะเพื่อการท่องเที่ยว Intelligence Traffic Signs</t>
  </si>
  <si>
    <t>กิจกรรมหลัก การท่องเที่ยวและประชาสัมพันธ์</t>
  </si>
  <si>
    <t>กิจกรรม 16.8  อยุธยาเฟสติวัล : มหกรรมดนตรีศรีอยุธยาวัฒนธรรมไพร่ฟ้าแห่งแผ่นดิน</t>
  </si>
  <si>
    <t>สนจ.อย</t>
  </si>
  <si>
    <t>สพป.อย เขต1 สพป.อย เขต 2</t>
  </si>
  <si>
    <t>งบประมาณตามแผนงานบูรณการเสริมสร้างความเข้มแข็งและยั่งยืนให้กับเศรษฐกิจภายในประเทศ ประจำปีงบประมาณ พ.ศ. 2561</t>
  </si>
  <si>
    <t>งบประมาณตามแผนงานบูรณาการส่งเสริมการพัฒนาจังหวัดและกลุ่มจังหวัดแบบบูรณาการ ประจำปีงบประมาณ พ.ศ. 2561</t>
  </si>
  <si>
    <t>กิจกรรม 11.1  เพิ่มช่องทางการตลาด การประชาสัมพันธ์ และการส่งเสริมและขยายช่องทางการค้าสินค้าตราสัญลักษณ์ผลิตภัณฑ์จังหวัดพระนครศรีอยุธยา</t>
  </si>
  <si>
    <t>พาณิชย์จังหวัด</t>
  </si>
  <si>
    <t>กิจกรรม 11.2  พัฒนารูปแบบสินค้า และบรรจุภัณฑ์ ด้วยนวัตกรรม และภูมิปัญญาที่สร้างสรรค์</t>
  </si>
  <si>
    <t>กิจกรรม 14.11  ขุดลอกหนองน้ำสาธารณประโยชน์เพื่อการเกษตร ตำบลปากกราน</t>
  </si>
  <si>
    <t>กิจกรรม 7.1  ค่ายครอบครัวล้อมรัก</t>
  </si>
  <si>
    <t>กิจกรรม 7.2  อบรมการสื่อสารสำหรับพ่อแม่ผู้ปกครองและการพัฒนาเยาวชนเพื่อความเข้มแข็ง</t>
  </si>
  <si>
    <t>ปรับลด</t>
  </si>
  <si>
    <t>งบประมาณคงเหลือ</t>
  </si>
  <si>
    <t>งปม.เสนอขอ</t>
  </si>
  <si>
    <t>ประเด็นยุทธศาสตร์ที่ 1พัฒนาคุณภาพการท่องเที่ยวและการบริการสู่มาตรฐานสากล</t>
  </si>
  <si>
    <t>สรุปงบประมาณทั้งสิ้น</t>
  </si>
  <si>
    <t>ปกครองจังหวัด/
ท้องถิ่นจังหวัด</t>
  </si>
  <si>
    <t xml:space="preserve">กิจกรรม 9.7 ปรับปรุงซ่อมแซมถนน ASPHAL TIC CONCRETE สาย 15 โค้ง ช่วงบริเวณ  หมู่ที่ 1 ตำบลบางไทร  </t>
  </si>
  <si>
    <t>พลังงานจังหวัด</t>
  </si>
  <si>
    <t>-</t>
  </si>
  <si>
    <t>สรุปงบประมาณ ประเด็นยุทธศาสตร์ที่ 1</t>
  </si>
  <si>
    <t>สรุปงบประมาณ แผนงานบูรณการภาค</t>
  </si>
  <si>
    <t>สรุปงบประมาณ ประเด็นยุทธศาสตร์ที่ 2</t>
  </si>
  <si>
    <t>สรุปงบประมาณ ประเด็นยุทธศาสตร์ที่ 3</t>
  </si>
  <si>
    <t>ค่าใช้จ่ายในการบริหารงานจังหวัด/กลุ่มจังหวัด แบบบูรณาการ</t>
  </si>
  <si>
    <t>กิจกรรม 12.1 การเกษตรเพื่ออาหารกลางวันตามแนวพระราชดำริสมเด็จพระเทพรัตนราชสุดา สยามบรมราชกุมารี (สพป.เขต 1 งปม. 930,700 บาท  สพป.เขต2 งปม. 983,700 บาท)</t>
  </si>
  <si>
    <t>กิจกรรมหลัก การพัฒนาศักยภาพและการเข้าถึงบริการของประชาชน</t>
  </si>
  <si>
    <t xml:space="preserve">สรุปวงเงินงบประมาณตามโครงการงบประมาณรายจ่ายประจำปีงบประมาณ พ.ศ. 2561  จังหวัดพระนครศรีอยุธยา  </t>
  </si>
  <si>
    <t>กิจกรรม 9.13 ปรับปรุงซ่อมแซมถนนคอนกรีตเสริมเหล็ก   หมู่ที่ 4 ต.นาคู</t>
  </si>
  <si>
    <t xml:space="preserve">กิจกรรม 9.16 ก่อสร้างถนนคอนกรีตเสริมเหล็ก หมู่ที่ 6  ต.ดอนลาน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</si>
</sst>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i/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i/>
      <sz val="18"/>
      <color theme="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i/>
      <sz val="18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4" fillId="0" borderId="0" xfId="0" applyFont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187" fontId="3" fillId="0" borderId="3" xfId="1" applyNumberFormat="1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187" fontId="4" fillId="0" borderId="3" xfId="1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187" fontId="8" fillId="3" borderId="6" xfId="1" applyNumberFormat="1" applyFont="1" applyFill="1" applyBorder="1" applyAlignment="1" applyProtection="1">
      <alignment vertical="center" wrapText="1"/>
    </xf>
    <xf numFmtId="0" fontId="8" fillId="3" borderId="6" xfId="0" applyFont="1" applyFill="1" applyBorder="1" applyAlignment="1" applyProtection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right" vertical="center" wrapText="1"/>
    </xf>
    <xf numFmtId="187" fontId="8" fillId="3" borderId="3" xfId="1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vertical="center" wrapText="1"/>
    </xf>
    <xf numFmtId="187" fontId="9" fillId="0" borderId="3" xfId="1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vertical="center" wrapText="1"/>
    </xf>
    <xf numFmtId="187" fontId="9" fillId="0" borderId="3" xfId="1" applyNumberFormat="1" applyFont="1" applyBorder="1" applyAlignment="1">
      <alignment horizontal="right" vertical="center"/>
    </xf>
    <xf numFmtId="187" fontId="9" fillId="0" borderId="3" xfId="1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vertical="center" wrapText="1"/>
    </xf>
    <xf numFmtId="187" fontId="9" fillId="0" borderId="0" xfId="1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187" fontId="10" fillId="0" borderId="0" xfId="1" applyNumberFormat="1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top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3" fontId="10" fillId="0" borderId="3" xfId="0" applyNumberFormat="1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87" fontId="8" fillId="0" borderId="3" xfId="1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top"/>
    </xf>
    <xf numFmtId="187" fontId="9" fillId="0" borderId="3" xfId="1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3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3" xfId="0" applyFont="1" applyFill="1" applyBorder="1" applyAlignment="1">
      <alignment horizontal="center" vertical="top"/>
    </xf>
    <xf numFmtId="3" fontId="10" fillId="0" borderId="3" xfId="0" applyNumberFormat="1" applyFont="1" applyFill="1" applyBorder="1" applyAlignment="1">
      <alignment vertical="top"/>
    </xf>
    <xf numFmtId="3" fontId="13" fillId="0" borderId="5" xfId="0" applyNumberFormat="1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horizontal="right" vertical="top" wrapText="1"/>
    </xf>
    <xf numFmtId="3" fontId="10" fillId="0" borderId="5" xfId="0" applyNumberFormat="1" applyFont="1" applyFill="1" applyBorder="1" applyAlignment="1">
      <alignment vertical="top" wrapText="1"/>
    </xf>
    <xf numFmtId="3" fontId="13" fillId="3" borderId="5" xfId="0" applyNumberFormat="1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vertical="top"/>
    </xf>
    <xf numFmtId="187" fontId="10" fillId="0" borderId="5" xfId="1" applyNumberFormat="1" applyFont="1" applyFill="1" applyBorder="1" applyAlignment="1">
      <alignment vertical="center" wrapText="1"/>
    </xf>
    <xf numFmtId="0" fontId="8" fillId="3" borderId="3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top" wrapText="1"/>
    </xf>
    <xf numFmtId="187" fontId="9" fillId="0" borderId="3" xfId="1" applyNumberFormat="1" applyFont="1" applyBorder="1" applyAlignment="1">
      <alignment vertical="top"/>
    </xf>
    <xf numFmtId="0" fontId="9" fillId="0" borderId="3" xfId="0" applyFont="1" applyFill="1" applyBorder="1" applyAlignment="1">
      <alignment horizontal="center" vertical="top" wrapText="1"/>
    </xf>
    <xf numFmtId="3" fontId="9" fillId="0" borderId="3" xfId="0" applyNumberFormat="1" applyFont="1" applyFill="1" applyBorder="1" applyAlignment="1">
      <alignment vertical="top" wrapText="1"/>
    </xf>
    <xf numFmtId="187" fontId="9" fillId="0" borderId="3" xfId="1" applyNumberFormat="1" applyFont="1" applyBorder="1" applyAlignment="1">
      <alignment vertical="top" wrapText="1"/>
    </xf>
    <xf numFmtId="187" fontId="10" fillId="0" borderId="3" xfId="1" applyNumberFormat="1" applyFont="1" applyBorder="1" applyAlignment="1">
      <alignment vertical="center"/>
    </xf>
    <xf numFmtId="0" fontId="8" fillId="3" borderId="6" xfId="0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horizontal="center" vertical="center"/>
    </xf>
    <xf numFmtId="3" fontId="9" fillId="0" borderId="3" xfId="0" applyNumberFormat="1" applyFont="1" applyFill="1" applyBorder="1" applyAlignment="1">
      <alignment horizontal="right" vertical="top" wrapText="1"/>
    </xf>
    <xf numFmtId="187" fontId="9" fillId="0" borderId="3" xfId="1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top"/>
    </xf>
    <xf numFmtId="187" fontId="8" fillId="3" borderId="6" xfId="1" applyNumberFormat="1" applyFont="1" applyFill="1" applyBorder="1" applyAlignment="1" applyProtection="1">
      <alignment vertical="center"/>
    </xf>
    <xf numFmtId="187" fontId="9" fillId="0" borderId="3" xfId="1" applyNumberFormat="1" applyFont="1" applyBorder="1" applyAlignment="1">
      <alignment horizontal="right" vertical="top"/>
    </xf>
    <xf numFmtId="187" fontId="8" fillId="3" borderId="3" xfId="1" applyNumberFormat="1" applyFont="1" applyFill="1" applyBorder="1" applyAlignment="1" applyProtection="1">
      <alignment horizontal="right" vertical="center" wrapText="1"/>
    </xf>
    <xf numFmtId="187" fontId="8" fillId="0" borderId="3" xfId="1" applyNumberFormat="1" applyFont="1" applyFill="1" applyBorder="1" applyAlignment="1" applyProtection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187" fontId="8" fillId="0" borderId="3" xfId="1" applyNumberFormat="1" applyFont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9" fillId="0" borderId="3" xfId="0" applyNumberFormat="1" applyFont="1" applyBorder="1" applyAlignment="1">
      <alignment vertical="top" wrapText="1"/>
    </xf>
    <xf numFmtId="3" fontId="10" fillId="0" borderId="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187" fontId="13" fillId="2" borderId="0" xfId="1" applyNumberFormat="1" applyFont="1" applyFill="1" applyAlignment="1">
      <alignment vertical="center"/>
    </xf>
    <xf numFmtId="187" fontId="15" fillId="0" borderId="0" xfId="1" applyNumberFormat="1" applyFont="1" applyFill="1" applyAlignment="1">
      <alignment horizontal="right" vertical="center"/>
    </xf>
    <xf numFmtId="0" fontId="17" fillId="0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187" fontId="8" fillId="2" borderId="2" xfId="1" applyNumberFormat="1" applyFont="1" applyFill="1" applyBorder="1" applyAlignment="1" applyProtection="1">
      <alignment horizontal="center" vertical="center"/>
    </xf>
    <xf numFmtId="187" fontId="8" fillId="2" borderId="4" xfId="1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87" fontId="8" fillId="2" borderId="3" xfId="1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vertical="center"/>
    </xf>
    <xf numFmtId="187" fontId="8" fillId="2" borderId="3" xfId="1" applyNumberFormat="1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view="pageBreakPreview" zoomScale="110" zoomScaleNormal="99" zoomScaleSheetLayoutView="110" workbookViewId="0">
      <pane ySplit="4" topLeftCell="A23" activePane="bottomLeft" state="frozen"/>
      <selection pane="bottomLeft" activeCell="F6" sqref="F6"/>
    </sheetView>
  </sheetViews>
  <sheetFormatPr defaultRowHeight="27.75" x14ac:dyDescent="0.2"/>
  <cols>
    <col min="1" max="1" width="7.25" style="29" customWidth="1"/>
    <col min="2" max="2" width="71" style="60" customWidth="1"/>
    <col min="3" max="3" width="15.875" style="38" customWidth="1"/>
    <col min="4" max="4" width="16.625" style="57" customWidth="1"/>
    <col min="5" max="16384" width="9" style="29"/>
  </cols>
  <sheetData>
    <row r="1" spans="1:4" x14ac:dyDescent="0.2">
      <c r="A1" s="129" t="s">
        <v>177</v>
      </c>
      <c r="B1" s="129"/>
      <c r="C1" s="129"/>
      <c r="D1" s="129"/>
    </row>
    <row r="2" spans="1:4" ht="27.75" customHeight="1" x14ac:dyDescent="0.2">
      <c r="A2" s="133" t="s">
        <v>154</v>
      </c>
      <c r="B2" s="133"/>
      <c r="C2" s="133"/>
      <c r="D2" s="133"/>
    </row>
    <row r="3" spans="1:4" s="30" customFormat="1" ht="21.75" customHeight="1" x14ac:dyDescent="0.2">
      <c r="A3" s="137" t="s">
        <v>1</v>
      </c>
      <c r="B3" s="139" t="s">
        <v>2</v>
      </c>
      <c r="C3" s="139" t="s">
        <v>3</v>
      </c>
      <c r="D3" s="134" t="s">
        <v>162</v>
      </c>
    </row>
    <row r="4" spans="1:4" s="30" customFormat="1" ht="27" customHeight="1" x14ac:dyDescent="0.2">
      <c r="A4" s="138"/>
      <c r="B4" s="139"/>
      <c r="C4" s="139"/>
      <c r="D4" s="135"/>
    </row>
    <row r="5" spans="1:4" s="30" customFormat="1" ht="30" customHeight="1" x14ac:dyDescent="0.2">
      <c r="A5" s="131" t="s">
        <v>164</v>
      </c>
      <c r="B5" s="132"/>
      <c r="C5" s="132"/>
      <c r="D5" s="31"/>
    </row>
    <row r="6" spans="1:4" s="30" customFormat="1" ht="30" customHeight="1" x14ac:dyDescent="0.2">
      <c r="A6" s="131" t="s">
        <v>13</v>
      </c>
      <c r="B6" s="136"/>
      <c r="C6" s="32"/>
      <c r="D6" s="31"/>
    </row>
    <row r="7" spans="1:4" s="38" customFormat="1" ht="26.25" customHeight="1" x14ac:dyDescent="0.2">
      <c r="A7" s="33">
        <v>1</v>
      </c>
      <c r="B7" s="34" t="s">
        <v>14</v>
      </c>
      <c r="C7" s="35"/>
      <c r="D7" s="37">
        <f>D9+D10</f>
        <v>21930000</v>
      </c>
    </row>
    <row r="8" spans="1:4" x14ac:dyDescent="0.2">
      <c r="A8" s="39"/>
      <c r="B8" s="40" t="s">
        <v>15</v>
      </c>
      <c r="C8" s="41"/>
      <c r="D8" s="43"/>
    </row>
    <row r="9" spans="1:4" s="38" customFormat="1" x14ac:dyDescent="0.2">
      <c r="A9" s="44"/>
      <c r="B9" s="45" t="s">
        <v>16</v>
      </c>
      <c r="C9" s="41" t="s">
        <v>17</v>
      </c>
      <c r="D9" s="48">
        <v>6930000</v>
      </c>
    </row>
    <row r="10" spans="1:4" x14ac:dyDescent="0.2">
      <c r="A10" s="39"/>
      <c r="B10" s="45" t="s">
        <v>18</v>
      </c>
      <c r="C10" s="41" t="s">
        <v>19</v>
      </c>
      <c r="D10" s="48">
        <v>15000000</v>
      </c>
    </row>
    <row r="11" spans="1:4" s="38" customFormat="1" x14ac:dyDescent="0.2">
      <c r="A11" s="33">
        <v>2</v>
      </c>
      <c r="B11" s="34" t="s">
        <v>20</v>
      </c>
      <c r="C11" s="49"/>
      <c r="D11" s="37">
        <f>D13+D14+D15+D16+D17+D18+D20+D21</f>
        <v>57530000</v>
      </c>
    </row>
    <row r="12" spans="1:4" ht="55.5" x14ac:dyDescent="0.2">
      <c r="A12" s="39"/>
      <c r="B12" s="50" t="s">
        <v>21</v>
      </c>
      <c r="C12" s="41"/>
      <c r="D12" s="43"/>
    </row>
    <row r="13" spans="1:4" s="75" customFormat="1" ht="23.25" customHeight="1" x14ac:dyDescent="0.2">
      <c r="A13" s="71"/>
      <c r="B13" s="86" t="s">
        <v>22</v>
      </c>
      <c r="C13" s="104" t="s">
        <v>17</v>
      </c>
      <c r="D13" s="105">
        <v>10000000</v>
      </c>
    </row>
    <row r="14" spans="1:4" s="75" customFormat="1" x14ac:dyDescent="0.2">
      <c r="A14" s="71"/>
      <c r="B14" s="86" t="s">
        <v>23</v>
      </c>
      <c r="C14" s="104" t="s">
        <v>24</v>
      </c>
      <c r="D14" s="48">
        <v>15000000</v>
      </c>
    </row>
    <row r="15" spans="1:4" s="75" customFormat="1" ht="55.5" x14ac:dyDescent="0.2">
      <c r="A15" s="71"/>
      <c r="B15" s="86" t="s">
        <v>25</v>
      </c>
      <c r="C15" s="104" t="s">
        <v>26</v>
      </c>
      <c r="D15" s="105">
        <v>10000000</v>
      </c>
    </row>
    <row r="16" spans="1:4" s="75" customFormat="1" ht="55.5" x14ac:dyDescent="0.2">
      <c r="A16" s="71"/>
      <c r="B16" s="86" t="s">
        <v>27</v>
      </c>
      <c r="C16" s="104" t="s">
        <v>28</v>
      </c>
      <c r="D16" s="105">
        <v>2500000</v>
      </c>
    </row>
    <row r="17" spans="1:4" s="75" customFormat="1" x14ac:dyDescent="0.2">
      <c r="A17" s="71"/>
      <c r="B17" s="86" t="s">
        <v>29</v>
      </c>
      <c r="C17" s="104" t="s">
        <v>24</v>
      </c>
      <c r="D17" s="105">
        <v>6030000</v>
      </c>
    </row>
    <row r="18" spans="1:4" s="75" customFormat="1" ht="55.5" x14ac:dyDescent="0.2">
      <c r="A18" s="71"/>
      <c r="B18" s="86" t="s">
        <v>30</v>
      </c>
      <c r="C18" s="104" t="s">
        <v>31</v>
      </c>
      <c r="D18" s="105">
        <v>4000000</v>
      </c>
    </row>
    <row r="19" spans="1:4" s="75" customFormat="1" x14ac:dyDescent="0.2">
      <c r="A19" s="71"/>
      <c r="B19" s="86" t="s">
        <v>32</v>
      </c>
      <c r="C19" s="104" t="s">
        <v>24</v>
      </c>
      <c r="D19" s="105">
        <v>3000000</v>
      </c>
    </row>
    <row r="20" spans="1:4" s="75" customFormat="1" x14ac:dyDescent="0.2">
      <c r="A20" s="71"/>
      <c r="B20" s="86" t="s">
        <v>33</v>
      </c>
      <c r="C20" s="104" t="s">
        <v>24</v>
      </c>
      <c r="D20" s="105">
        <v>5000000</v>
      </c>
    </row>
    <row r="21" spans="1:4" s="75" customFormat="1" x14ac:dyDescent="0.2">
      <c r="A21" s="71"/>
      <c r="B21" s="86" t="s">
        <v>34</v>
      </c>
      <c r="C21" s="104" t="s">
        <v>28</v>
      </c>
      <c r="D21" s="105">
        <v>5000000</v>
      </c>
    </row>
    <row r="22" spans="1:4" x14ac:dyDescent="0.2">
      <c r="A22" s="33">
        <v>3</v>
      </c>
      <c r="B22" s="34" t="s">
        <v>35</v>
      </c>
      <c r="C22" s="49"/>
      <c r="D22" s="37">
        <f>D24+D25+D26</f>
        <v>8607100</v>
      </c>
    </row>
    <row r="23" spans="1:4" x14ac:dyDescent="0.2">
      <c r="A23" s="39"/>
      <c r="B23" s="40" t="s">
        <v>36</v>
      </c>
      <c r="C23" s="41"/>
      <c r="D23" s="43"/>
    </row>
    <row r="24" spans="1:4" s="83" customFormat="1" x14ac:dyDescent="0.2">
      <c r="A24" s="81"/>
      <c r="B24" s="84" t="s">
        <v>37</v>
      </c>
      <c r="C24" s="73" t="s">
        <v>38</v>
      </c>
      <c r="D24" s="82">
        <v>4975200</v>
      </c>
    </row>
    <row r="25" spans="1:4" s="38" customFormat="1" x14ac:dyDescent="0.2">
      <c r="A25" s="44"/>
      <c r="B25" s="51" t="s">
        <v>39</v>
      </c>
      <c r="C25" s="52" t="s">
        <v>40</v>
      </c>
      <c r="D25" s="53">
        <v>2500000</v>
      </c>
    </row>
    <row r="26" spans="1:4" s="83" customFormat="1" x14ac:dyDescent="0.2">
      <c r="A26" s="81"/>
      <c r="B26" s="84" t="s">
        <v>41</v>
      </c>
      <c r="C26" s="85" t="s">
        <v>42</v>
      </c>
      <c r="D26" s="82">
        <v>1131900</v>
      </c>
    </row>
    <row r="27" spans="1:4" x14ac:dyDescent="0.2">
      <c r="A27" s="130" t="s">
        <v>170</v>
      </c>
      <c r="B27" s="130"/>
      <c r="C27" s="78"/>
      <c r="D27" s="80">
        <f>D7+D11+D22</f>
        <v>88067100</v>
      </c>
    </row>
    <row r="28" spans="1:4" s="58" customFormat="1" x14ac:dyDescent="0.2">
      <c r="B28" s="54"/>
      <c r="C28" s="55"/>
      <c r="D28" s="59"/>
    </row>
    <row r="29" spans="1:4" s="58" customFormat="1" x14ac:dyDescent="0.2">
      <c r="B29" s="54"/>
      <c r="C29" s="55"/>
      <c r="D29" s="59"/>
    </row>
    <row r="30" spans="1:4" s="58" customFormat="1" x14ac:dyDescent="0.2">
      <c r="B30" s="54"/>
      <c r="C30" s="55"/>
      <c r="D30" s="59"/>
    </row>
    <row r="31" spans="1:4" s="58" customFormat="1" x14ac:dyDescent="0.2">
      <c r="B31" s="54"/>
      <c r="C31" s="55"/>
      <c r="D31" s="59"/>
    </row>
    <row r="32" spans="1:4" s="58" customFormat="1" x14ac:dyDescent="0.2">
      <c r="B32" s="54"/>
      <c r="C32" s="55"/>
      <c r="D32" s="59"/>
    </row>
    <row r="33" spans="2:4" s="58" customFormat="1" x14ac:dyDescent="0.2">
      <c r="B33" s="54"/>
      <c r="C33" s="55"/>
      <c r="D33" s="59"/>
    </row>
    <row r="34" spans="2:4" s="58" customFormat="1" x14ac:dyDescent="0.2">
      <c r="B34" s="54"/>
      <c r="C34" s="55"/>
      <c r="D34" s="59"/>
    </row>
    <row r="35" spans="2:4" s="58" customFormat="1" x14ac:dyDescent="0.2">
      <c r="B35" s="54"/>
      <c r="C35" s="55"/>
      <c r="D35" s="59"/>
    </row>
    <row r="36" spans="2:4" s="58" customFormat="1" x14ac:dyDescent="0.2">
      <c r="B36" s="54"/>
      <c r="C36" s="55"/>
      <c r="D36" s="59"/>
    </row>
    <row r="37" spans="2:4" s="58" customFormat="1" x14ac:dyDescent="0.2">
      <c r="B37" s="54"/>
      <c r="C37" s="55"/>
      <c r="D37" s="59"/>
    </row>
    <row r="38" spans="2:4" s="58" customFormat="1" x14ac:dyDescent="0.2">
      <c r="B38" s="54"/>
      <c r="C38" s="55"/>
      <c r="D38" s="59"/>
    </row>
    <row r="39" spans="2:4" s="58" customFormat="1" x14ac:dyDescent="0.2">
      <c r="B39" s="54"/>
      <c r="C39" s="55"/>
      <c r="D39" s="59"/>
    </row>
    <row r="40" spans="2:4" s="58" customFormat="1" x14ac:dyDescent="0.2">
      <c r="B40" s="54"/>
      <c r="C40" s="55"/>
      <c r="D40" s="59"/>
    </row>
    <row r="41" spans="2:4" s="58" customFormat="1" x14ac:dyDescent="0.2">
      <c r="B41" s="54"/>
      <c r="C41" s="55"/>
      <c r="D41" s="59"/>
    </row>
    <row r="42" spans="2:4" s="58" customFormat="1" x14ac:dyDescent="0.2">
      <c r="B42" s="54"/>
      <c r="C42" s="55"/>
      <c r="D42" s="59"/>
    </row>
    <row r="43" spans="2:4" s="58" customFormat="1" x14ac:dyDescent="0.2">
      <c r="B43" s="54"/>
      <c r="C43" s="55"/>
      <c r="D43" s="59"/>
    </row>
    <row r="44" spans="2:4" s="58" customFormat="1" x14ac:dyDescent="0.2">
      <c r="B44" s="54"/>
      <c r="C44" s="55"/>
      <c r="D44" s="59"/>
    </row>
    <row r="45" spans="2:4" s="58" customFormat="1" x14ac:dyDescent="0.2">
      <c r="B45" s="54"/>
      <c r="C45" s="55"/>
      <c r="D45" s="59"/>
    </row>
    <row r="46" spans="2:4" s="58" customFormat="1" x14ac:dyDescent="0.2">
      <c r="B46" s="54"/>
      <c r="C46" s="55"/>
      <c r="D46" s="59"/>
    </row>
    <row r="47" spans="2:4" s="58" customFormat="1" x14ac:dyDescent="0.2">
      <c r="B47" s="54"/>
      <c r="C47" s="55"/>
      <c r="D47" s="59"/>
    </row>
    <row r="48" spans="2:4" s="58" customFormat="1" x14ac:dyDescent="0.2">
      <c r="B48" s="54"/>
      <c r="C48" s="55"/>
      <c r="D48" s="59"/>
    </row>
    <row r="49" spans="2:4" s="58" customFormat="1" x14ac:dyDescent="0.2">
      <c r="B49" s="54"/>
      <c r="C49" s="55"/>
      <c r="D49" s="59"/>
    </row>
    <row r="50" spans="2:4" s="58" customFormat="1" x14ac:dyDescent="0.2">
      <c r="B50" s="54"/>
      <c r="C50" s="55"/>
      <c r="D50" s="59"/>
    </row>
  </sheetData>
  <mergeCells count="9">
    <mergeCell ref="A1:D1"/>
    <mergeCell ref="A27:B27"/>
    <mergeCell ref="A5:C5"/>
    <mergeCell ref="A2:D2"/>
    <mergeCell ref="D3:D4"/>
    <mergeCell ref="A6:B6"/>
    <mergeCell ref="A3:A4"/>
    <mergeCell ref="B3:B4"/>
    <mergeCell ref="C3:C4"/>
  </mergeCells>
  <printOptions horizontalCentered="1"/>
  <pageMargins left="9.8425196850393706E-2" right="9.8425196850393706E-2" top="7.874015748031496E-2" bottom="7.874015748031496E-2" header="0.43307086614173229" footer="0.31496062992125984"/>
  <pageSetup paperSize="9" scale="85" fitToHeight="0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view="pageBreakPreview" zoomScale="110" zoomScaleNormal="99" zoomScaleSheetLayoutView="110" workbookViewId="0">
      <pane ySplit="3" topLeftCell="A35" activePane="bottomLeft" state="frozen"/>
      <selection pane="bottomLeft" activeCell="B42" sqref="B42"/>
    </sheetView>
  </sheetViews>
  <sheetFormatPr defaultRowHeight="27.75" x14ac:dyDescent="0.2"/>
  <cols>
    <col min="1" max="1" width="9.25" style="29" customWidth="1"/>
    <col min="2" max="2" width="89.75" style="60" customWidth="1"/>
    <col min="3" max="3" width="17.375" style="38" bestFit="1" customWidth="1"/>
    <col min="4" max="4" width="12.375" style="29" hidden="1" customWidth="1"/>
    <col min="5" max="5" width="0.625" style="57" hidden="1" customWidth="1"/>
    <col min="6" max="6" width="18.5" style="57" bestFit="1" customWidth="1"/>
    <col min="7" max="16384" width="9" style="29"/>
  </cols>
  <sheetData>
    <row r="1" spans="1:6" ht="27.75" customHeight="1" x14ac:dyDescent="0.2">
      <c r="A1" s="140" t="s">
        <v>154</v>
      </c>
      <c r="B1" s="140"/>
      <c r="C1" s="140"/>
      <c r="D1" s="140"/>
      <c r="E1" s="140"/>
      <c r="F1" s="140"/>
    </row>
    <row r="2" spans="1:6" s="30" customFormat="1" ht="17.25" customHeight="1" x14ac:dyDescent="0.2">
      <c r="A2" s="137" t="s">
        <v>1</v>
      </c>
      <c r="B2" s="139" t="s">
        <v>2</v>
      </c>
      <c r="C2" s="139" t="s">
        <v>3</v>
      </c>
      <c r="D2" s="139" t="s">
        <v>163</v>
      </c>
      <c r="E2" s="141" t="s">
        <v>161</v>
      </c>
      <c r="F2" s="134" t="s">
        <v>162</v>
      </c>
    </row>
    <row r="3" spans="1:6" s="30" customFormat="1" ht="25.5" customHeight="1" x14ac:dyDescent="0.2">
      <c r="A3" s="138"/>
      <c r="B3" s="139"/>
      <c r="C3" s="139"/>
      <c r="D3" s="139"/>
      <c r="E3" s="141"/>
      <c r="F3" s="135"/>
    </row>
    <row r="4" spans="1:6" s="30" customFormat="1" x14ac:dyDescent="0.2">
      <c r="A4" s="131" t="s">
        <v>43</v>
      </c>
      <c r="B4" s="136"/>
      <c r="C4" s="136"/>
      <c r="D4" s="136"/>
      <c r="E4" s="31"/>
      <c r="F4" s="31"/>
    </row>
    <row r="5" spans="1:6" s="30" customFormat="1" ht="27.75" customHeight="1" x14ac:dyDescent="0.2">
      <c r="A5" s="131" t="s">
        <v>44</v>
      </c>
      <c r="B5" s="136"/>
      <c r="C5" s="32"/>
      <c r="D5" s="32"/>
      <c r="E5" s="31"/>
      <c r="F5" s="31"/>
    </row>
    <row r="6" spans="1:6" x14ac:dyDescent="0.2">
      <c r="A6" s="33">
        <v>4</v>
      </c>
      <c r="B6" s="61" t="s">
        <v>45</v>
      </c>
      <c r="C6" s="62"/>
      <c r="D6" s="63">
        <f>SUM(D7)</f>
        <v>2790400</v>
      </c>
      <c r="E6" s="31"/>
      <c r="F6" s="31">
        <f>F8+F9</f>
        <v>2790400</v>
      </c>
    </row>
    <row r="7" spans="1:6" x14ac:dyDescent="0.2">
      <c r="A7" s="39"/>
      <c r="B7" s="64" t="s">
        <v>46</v>
      </c>
      <c r="C7" s="52"/>
      <c r="D7" s="91">
        <f>SUM(D8:D9)</f>
        <v>2790400</v>
      </c>
      <c r="E7" s="43"/>
      <c r="F7" s="43"/>
    </row>
    <row r="8" spans="1:6" s="83" customFormat="1" ht="34.5" x14ac:dyDescent="0.2">
      <c r="A8" s="81"/>
      <c r="B8" s="72" t="s">
        <v>47</v>
      </c>
      <c r="C8" s="128" t="s">
        <v>48</v>
      </c>
      <c r="D8" s="92">
        <v>2290400</v>
      </c>
      <c r="E8" s="117" t="s">
        <v>169</v>
      </c>
      <c r="F8" s="92">
        <v>2290400</v>
      </c>
    </row>
    <row r="9" spans="1:6" s="75" customFormat="1" ht="34.5" x14ac:dyDescent="0.2">
      <c r="A9" s="71"/>
      <c r="B9" s="72" t="s">
        <v>49</v>
      </c>
      <c r="C9" s="128" t="s">
        <v>48</v>
      </c>
      <c r="D9" s="93">
        <v>500000</v>
      </c>
      <c r="E9" s="117" t="s">
        <v>169</v>
      </c>
      <c r="F9" s="93">
        <v>500000</v>
      </c>
    </row>
    <row r="10" spans="1:6" s="30" customFormat="1" x14ac:dyDescent="0.2">
      <c r="A10" s="131" t="s">
        <v>50</v>
      </c>
      <c r="B10" s="136"/>
      <c r="C10" s="136"/>
      <c r="D10" s="136"/>
      <c r="E10" s="37"/>
      <c r="F10" s="37"/>
    </row>
    <row r="11" spans="1:6" x14ac:dyDescent="0.2">
      <c r="A11" s="33">
        <v>5</v>
      </c>
      <c r="B11" s="61" t="s">
        <v>51</v>
      </c>
      <c r="C11" s="62"/>
      <c r="D11" s="94">
        <v>1500000</v>
      </c>
      <c r="E11" s="37"/>
      <c r="F11" s="37">
        <f>F13</f>
        <v>1500000</v>
      </c>
    </row>
    <row r="12" spans="1:6" x14ac:dyDescent="0.2">
      <c r="A12" s="39"/>
      <c r="B12" s="64" t="s">
        <v>52</v>
      </c>
      <c r="C12" s="52"/>
      <c r="D12" s="91"/>
      <c r="E12" s="43"/>
      <c r="F12" s="43"/>
    </row>
    <row r="13" spans="1:6" x14ac:dyDescent="0.2">
      <c r="A13" s="39"/>
      <c r="B13" s="51" t="s">
        <v>53</v>
      </c>
      <c r="C13" s="52" t="s">
        <v>54</v>
      </c>
      <c r="D13" s="95">
        <v>1500000</v>
      </c>
      <c r="E13" s="43"/>
      <c r="F13" s="95">
        <v>1500000</v>
      </c>
    </row>
    <row r="14" spans="1:6" x14ac:dyDescent="0.2">
      <c r="A14" s="33">
        <v>6</v>
      </c>
      <c r="B14" s="61" t="s">
        <v>55</v>
      </c>
      <c r="C14" s="62"/>
      <c r="D14" s="94">
        <v>5000000</v>
      </c>
      <c r="E14" s="37"/>
      <c r="F14" s="37">
        <f>F16</f>
        <v>4999600</v>
      </c>
    </row>
    <row r="15" spans="1:6" ht="55.5" x14ac:dyDescent="0.2">
      <c r="A15" s="39"/>
      <c r="B15" s="64" t="s">
        <v>56</v>
      </c>
      <c r="C15" s="66"/>
      <c r="D15" s="91"/>
      <c r="E15" s="43"/>
      <c r="F15" s="43"/>
    </row>
    <row r="16" spans="1:6" s="75" customFormat="1" ht="34.5" x14ac:dyDescent="0.2">
      <c r="A16" s="71"/>
      <c r="B16" s="72" t="s">
        <v>57</v>
      </c>
      <c r="C16" s="128" t="s">
        <v>166</v>
      </c>
      <c r="D16" s="93">
        <v>5000000</v>
      </c>
      <c r="E16" s="103">
        <v>400</v>
      </c>
      <c r="F16" s="103">
        <f>D16-E16</f>
        <v>4999600</v>
      </c>
    </row>
    <row r="17" spans="1:6" x14ac:dyDescent="0.2">
      <c r="A17" s="33">
        <v>7</v>
      </c>
      <c r="B17" s="61" t="s">
        <v>58</v>
      </c>
      <c r="C17" s="62"/>
      <c r="D17" s="94">
        <f>SUM(D18)</f>
        <v>2040000</v>
      </c>
      <c r="E17" s="37"/>
      <c r="F17" s="37">
        <f>F19+F20</f>
        <v>2040000</v>
      </c>
    </row>
    <row r="18" spans="1:6" x14ac:dyDescent="0.2">
      <c r="A18" s="39"/>
      <c r="B18" s="67" t="s">
        <v>59</v>
      </c>
      <c r="C18" s="52"/>
      <c r="D18" s="91">
        <f>SUM(D19:D20)</f>
        <v>2040000</v>
      </c>
      <c r="E18" s="43"/>
      <c r="F18" s="43"/>
    </row>
    <row r="19" spans="1:6" x14ac:dyDescent="0.2">
      <c r="A19" s="39"/>
      <c r="B19" s="51" t="s">
        <v>159</v>
      </c>
      <c r="C19" s="52" t="s">
        <v>60</v>
      </c>
      <c r="D19" s="95">
        <v>1140000</v>
      </c>
      <c r="E19" s="47" t="s">
        <v>169</v>
      </c>
      <c r="F19" s="95">
        <v>1140000</v>
      </c>
    </row>
    <row r="20" spans="1:6" x14ac:dyDescent="0.2">
      <c r="A20" s="39"/>
      <c r="B20" s="84" t="s">
        <v>160</v>
      </c>
      <c r="C20" s="52" t="s">
        <v>60</v>
      </c>
      <c r="D20" s="95">
        <v>900000</v>
      </c>
      <c r="E20" s="47" t="s">
        <v>169</v>
      </c>
      <c r="F20" s="95">
        <v>900000</v>
      </c>
    </row>
    <row r="21" spans="1:6" ht="55.5" x14ac:dyDescent="0.2">
      <c r="A21" s="33">
        <v>8</v>
      </c>
      <c r="B21" s="68" t="s">
        <v>61</v>
      </c>
      <c r="C21" s="69" t="s">
        <v>62</v>
      </c>
      <c r="D21" s="94">
        <v>10000000</v>
      </c>
      <c r="E21" s="119" t="s">
        <v>169</v>
      </c>
      <c r="F21" s="37">
        <v>10000000</v>
      </c>
    </row>
    <row r="22" spans="1:6" x14ac:dyDescent="0.2">
      <c r="A22" s="33">
        <v>9</v>
      </c>
      <c r="B22" s="61" t="s">
        <v>63</v>
      </c>
      <c r="C22" s="49"/>
      <c r="D22" s="96">
        <v>53639200</v>
      </c>
      <c r="E22" s="37"/>
      <c r="F22" s="37">
        <f>F24+F25+F26+F27+F28+F29+F30+F31+F32+F33+F34+F35+F36+F37+F38+F39+F40</f>
        <v>52627400</v>
      </c>
    </row>
    <row r="23" spans="1:6" x14ac:dyDescent="0.2">
      <c r="A23" s="39"/>
      <c r="B23" s="64" t="s">
        <v>64</v>
      </c>
      <c r="C23" s="41"/>
      <c r="D23" s="97"/>
      <c r="E23" s="43"/>
      <c r="F23" s="43"/>
    </row>
    <row r="24" spans="1:6" s="75" customFormat="1" x14ac:dyDescent="0.2">
      <c r="A24" s="71"/>
      <c r="B24" s="84" t="s">
        <v>65</v>
      </c>
      <c r="C24" s="73" t="s">
        <v>66</v>
      </c>
      <c r="D24" s="93">
        <v>2000000</v>
      </c>
      <c r="E24" s="103">
        <v>40000</v>
      </c>
      <c r="F24" s="103">
        <f t="shared" ref="F24:F40" si="0">D24-E24</f>
        <v>1960000</v>
      </c>
    </row>
    <row r="25" spans="1:6" s="75" customFormat="1" x14ac:dyDescent="0.2">
      <c r="A25" s="71"/>
      <c r="B25" s="84" t="s">
        <v>67</v>
      </c>
      <c r="C25" s="73" t="s">
        <v>68</v>
      </c>
      <c r="D25" s="93">
        <v>3179000</v>
      </c>
      <c r="E25" s="103">
        <v>63600</v>
      </c>
      <c r="F25" s="103">
        <f t="shared" si="0"/>
        <v>3115400</v>
      </c>
    </row>
    <row r="26" spans="1:6" x14ac:dyDescent="0.2">
      <c r="A26" s="39"/>
      <c r="B26" s="51" t="s">
        <v>69</v>
      </c>
      <c r="C26" s="52" t="s">
        <v>70</v>
      </c>
      <c r="D26" s="95">
        <v>700000</v>
      </c>
      <c r="E26" s="43">
        <v>14000</v>
      </c>
      <c r="F26" s="43">
        <f t="shared" si="0"/>
        <v>686000</v>
      </c>
    </row>
    <row r="27" spans="1:6" s="75" customFormat="1" x14ac:dyDescent="0.2">
      <c r="A27" s="71"/>
      <c r="B27" s="84" t="s">
        <v>71</v>
      </c>
      <c r="C27" s="89" t="s">
        <v>72</v>
      </c>
      <c r="D27" s="98">
        <v>1000000</v>
      </c>
      <c r="E27" s="103">
        <v>20000</v>
      </c>
      <c r="F27" s="103">
        <f t="shared" si="0"/>
        <v>980000</v>
      </c>
    </row>
    <row r="28" spans="1:6" s="75" customFormat="1" x14ac:dyDescent="0.2">
      <c r="A28" s="71"/>
      <c r="B28" s="84" t="s">
        <v>73</v>
      </c>
      <c r="C28" s="89" t="s">
        <v>72</v>
      </c>
      <c r="D28" s="98">
        <v>1000000</v>
      </c>
      <c r="E28" s="103">
        <v>20000</v>
      </c>
      <c r="F28" s="103">
        <f t="shared" si="0"/>
        <v>980000</v>
      </c>
    </row>
    <row r="29" spans="1:6" s="75" customFormat="1" x14ac:dyDescent="0.2">
      <c r="A29" s="71"/>
      <c r="B29" s="72" t="s">
        <v>74</v>
      </c>
      <c r="C29" s="73" t="s">
        <v>66</v>
      </c>
      <c r="D29" s="93">
        <v>2000000</v>
      </c>
      <c r="E29" s="103">
        <v>40000</v>
      </c>
      <c r="F29" s="103">
        <f t="shared" si="0"/>
        <v>1960000</v>
      </c>
    </row>
    <row r="30" spans="1:6" s="88" customFormat="1" ht="27.75" customHeight="1" x14ac:dyDescent="0.2">
      <c r="A30" s="87"/>
      <c r="B30" s="72" t="s">
        <v>167</v>
      </c>
      <c r="C30" s="73" t="s">
        <v>66</v>
      </c>
      <c r="D30" s="93">
        <v>1000000</v>
      </c>
      <c r="E30" s="106">
        <v>20000</v>
      </c>
      <c r="F30" s="106">
        <f>D30-E30</f>
        <v>980000</v>
      </c>
    </row>
    <row r="31" spans="1:6" s="75" customFormat="1" x14ac:dyDescent="0.2">
      <c r="A31" s="71"/>
      <c r="B31" s="84" t="s">
        <v>75</v>
      </c>
      <c r="C31" s="73" t="s">
        <v>42</v>
      </c>
      <c r="D31" s="93">
        <v>1619500</v>
      </c>
      <c r="E31" s="103">
        <v>32400</v>
      </c>
      <c r="F31" s="103">
        <f t="shared" si="0"/>
        <v>1587100</v>
      </c>
    </row>
    <row r="32" spans="1:6" s="75" customFormat="1" x14ac:dyDescent="0.2">
      <c r="A32" s="71"/>
      <c r="B32" s="84" t="s">
        <v>76</v>
      </c>
      <c r="C32" s="73" t="s">
        <v>42</v>
      </c>
      <c r="D32" s="93">
        <v>5047000</v>
      </c>
      <c r="E32" s="103">
        <v>101000</v>
      </c>
      <c r="F32" s="103">
        <f t="shared" si="0"/>
        <v>4946000</v>
      </c>
    </row>
    <row r="33" spans="1:6" s="75" customFormat="1" x14ac:dyDescent="0.2">
      <c r="A33" s="87"/>
      <c r="B33" s="84" t="s">
        <v>77</v>
      </c>
      <c r="C33" s="73" t="s">
        <v>70</v>
      </c>
      <c r="D33" s="93">
        <v>6134700</v>
      </c>
      <c r="E33" s="103">
        <v>61400</v>
      </c>
      <c r="F33" s="103">
        <f t="shared" si="0"/>
        <v>6073300</v>
      </c>
    </row>
    <row r="34" spans="1:6" s="77" customFormat="1" x14ac:dyDescent="0.2">
      <c r="A34" s="76"/>
      <c r="B34" s="51" t="s">
        <v>78</v>
      </c>
      <c r="C34" s="52" t="s">
        <v>79</v>
      </c>
      <c r="D34" s="99">
        <v>20000000</v>
      </c>
      <c r="E34" s="107">
        <v>400000</v>
      </c>
      <c r="F34" s="107">
        <f t="shared" si="0"/>
        <v>19600000</v>
      </c>
    </row>
    <row r="35" spans="1:6" s="77" customFormat="1" x14ac:dyDescent="0.2">
      <c r="A35" s="76"/>
      <c r="B35" s="51" t="s">
        <v>80</v>
      </c>
      <c r="C35" s="52" t="s">
        <v>79</v>
      </c>
      <c r="D35" s="99">
        <v>7530000</v>
      </c>
      <c r="E35" s="107">
        <v>150600</v>
      </c>
      <c r="F35" s="107">
        <f t="shared" si="0"/>
        <v>7379400</v>
      </c>
    </row>
    <row r="36" spans="1:6" s="75" customFormat="1" x14ac:dyDescent="0.2">
      <c r="A36" s="71"/>
      <c r="B36" s="72" t="s">
        <v>178</v>
      </c>
      <c r="C36" s="73" t="s">
        <v>81</v>
      </c>
      <c r="D36" s="93">
        <v>467000</v>
      </c>
      <c r="E36" s="103">
        <v>9400</v>
      </c>
      <c r="F36" s="103">
        <f t="shared" si="0"/>
        <v>457600</v>
      </c>
    </row>
    <row r="37" spans="1:6" s="75" customFormat="1" x14ac:dyDescent="0.2">
      <c r="A37" s="71"/>
      <c r="B37" s="84" t="s">
        <v>82</v>
      </c>
      <c r="C37" s="73" t="s">
        <v>81</v>
      </c>
      <c r="D37" s="93">
        <v>496000</v>
      </c>
      <c r="E37" s="103">
        <v>10000</v>
      </c>
      <c r="F37" s="103">
        <f t="shared" si="0"/>
        <v>486000</v>
      </c>
    </row>
    <row r="38" spans="1:6" x14ac:dyDescent="0.2">
      <c r="A38" s="39"/>
      <c r="B38" s="51" t="s">
        <v>83</v>
      </c>
      <c r="C38" s="52" t="s">
        <v>81</v>
      </c>
      <c r="D38" s="95">
        <v>489000</v>
      </c>
      <c r="E38" s="43">
        <v>9800</v>
      </c>
      <c r="F38" s="43">
        <f>D38-E38</f>
        <v>479200</v>
      </c>
    </row>
    <row r="39" spans="1:6" x14ac:dyDescent="0.2">
      <c r="A39" s="39"/>
      <c r="B39" s="51" t="s">
        <v>179</v>
      </c>
      <c r="C39" s="52" t="s">
        <v>81</v>
      </c>
      <c r="D39" s="95">
        <v>495000</v>
      </c>
      <c r="E39" s="43">
        <v>9900</v>
      </c>
      <c r="F39" s="43">
        <f t="shared" si="0"/>
        <v>485100</v>
      </c>
    </row>
    <row r="40" spans="1:6" x14ac:dyDescent="0.2">
      <c r="A40" s="39"/>
      <c r="B40" s="51" t="s">
        <v>84</v>
      </c>
      <c r="C40" s="52" t="s">
        <v>81</v>
      </c>
      <c r="D40" s="95">
        <v>482000</v>
      </c>
      <c r="E40" s="43">
        <v>9700</v>
      </c>
      <c r="F40" s="43">
        <f t="shared" si="0"/>
        <v>472300</v>
      </c>
    </row>
    <row r="41" spans="1:6" x14ac:dyDescent="0.2">
      <c r="A41" s="130" t="s">
        <v>172</v>
      </c>
      <c r="B41" s="130"/>
      <c r="C41" s="78"/>
      <c r="D41" s="79">
        <f>D6+D14+D17+D21+D22+D11</f>
        <v>74969600</v>
      </c>
      <c r="E41" s="80">
        <f>SUM(E6:E40)</f>
        <v>1012200</v>
      </c>
      <c r="F41" s="80">
        <f>F6+F11+F14+F17+F21+F22</f>
        <v>73957400</v>
      </c>
    </row>
    <row r="42" spans="1:6" s="58" customFormat="1" x14ac:dyDescent="0.2">
      <c r="B42" s="54"/>
      <c r="C42" s="55"/>
      <c r="D42" s="56"/>
      <c r="E42" s="59"/>
      <c r="F42" s="59"/>
    </row>
    <row r="43" spans="1:6" s="58" customFormat="1" x14ac:dyDescent="0.2">
      <c r="B43" s="54"/>
      <c r="C43" s="55"/>
      <c r="D43" s="56"/>
      <c r="E43" s="59"/>
      <c r="F43" s="59"/>
    </row>
    <row r="44" spans="1:6" s="58" customFormat="1" x14ac:dyDescent="0.2">
      <c r="B44" s="54"/>
      <c r="C44" s="55"/>
      <c r="D44" s="56"/>
      <c r="E44" s="59"/>
      <c r="F44" s="59"/>
    </row>
    <row r="45" spans="1:6" s="58" customFormat="1" x14ac:dyDescent="0.2">
      <c r="B45" s="54"/>
      <c r="C45" s="55"/>
      <c r="D45" s="56"/>
      <c r="E45" s="59"/>
      <c r="F45" s="59"/>
    </row>
    <row r="46" spans="1:6" s="58" customFormat="1" x14ac:dyDescent="0.2">
      <c r="B46" s="54"/>
      <c r="C46" s="55"/>
      <c r="D46" s="56"/>
      <c r="E46" s="59"/>
      <c r="F46" s="59"/>
    </row>
    <row r="47" spans="1:6" s="58" customFormat="1" x14ac:dyDescent="0.2">
      <c r="B47" s="54"/>
      <c r="C47" s="55"/>
      <c r="D47" s="56"/>
      <c r="E47" s="59"/>
      <c r="F47" s="59"/>
    </row>
    <row r="48" spans="1:6" s="58" customFormat="1" x14ac:dyDescent="0.2">
      <c r="B48" s="54"/>
      <c r="C48" s="55"/>
      <c r="D48" s="56"/>
      <c r="E48" s="59"/>
      <c r="F48" s="59"/>
    </row>
    <row r="49" spans="2:6" s="58" customFormat="1" x14ac:dyDescent="0.2">
      <c r="B49" s="54"/>
      <c r="C49" s="55"/>
      <c r="D49" s="56"/>
      <c r="E49" s="59"/>
      <c r="F49" s="59"/>
    </row>
    <row r="50" spans="2:6" s="58" customFormat="1" x14ac:dyDescent="0.2">
      <c r="B50" s="54"/>
      <c r="C50" s="55"/>
      <c r="D50" s="56"/>
      <c r="E50" s="59"/>
      <c r="F50" s="59"/>
    </row>
    <row r="51" spans="2:6" s="58" customFormat="1" x14ac:dyDescent="0.2">
      <c r="B51" s="54"/>
      <c r="C51" s="55"/>
      <c r="D51" s="56"/>
      <c r="E51" s="59"/>
      <c r="F51" s="59"/>
    </row>
    <row r="52" spans="2:6" s="58" customFormat="1" x14ac:dyDescent="0.2">
      <c r="B52" s="54"/>
      <c r="C52" s="55"/>
      <c r="D52" s="56"/>
      <c r="E52" s="59"/>
      <c r="F52" s="59"/>
    </row>
    <row r="53" spans="2:6" s="58" customFormat="1" x14ac:dyDescent="0.2">
      <c r="B53" s="54"/>
      <c r="C53" s="55"/>
      <c r="D53" s="56"/>
      <c r="E53" s="59"/>
      <c r="F53" s="59"/>
    </row>
    <row r="54" spans="2:6" s="58" customFormat="1" x14ac:dyDescent="0.2">
      <c r="B54" s="54"/>
      <c r="C54" s="55"/>
      <c r="D54" s="56"/>
      <c r="E54" s="59"/>
      <c r="F54" s="59"/>
    </row>
    <row r="55" spans="2:6" s="58" customFormat="1" x14ac:dyDescent="0.2">
      <c r="B55" s="54"/>
      <c r="C55" s="55"/>
      <c r="D55" s="56"/>
      <c r="E55" s="59"/>
      <c r="F55" s="59"/>
    </row>
    <row r="56" spans="2:6" s="58" customFormat="1" x14ac:dyDescent="0.2">
      <c r="B56" s="54"/>
      <c r="C56" s="55"/>
      <c r="D56" s="56"/>
      <c r="E56" s="59"/>
      <c r="F56" s="59"/>
    </row>
    <row r="57" spans="2:6" s="58" customFormat="1" x14ac:dyDescent="0.2">
      <c r="B57" s="54"/>
      <c r="C57" s="55"/>
      <c r="D57" s="56"/>
      <c r="E57" s="59"/>
      <c r="F57" s="59"/>
    </row>
    <row r="58" spans="2:6" s="58" customFormat="1" x14ac:dyDescent="0.2">
      <c r="B58" s="54"/>
      <c r="C58" s="55"/>
      <c r="D58" s="56"/>
      <c r="E58" s="59"/>
      <c r="F58" s="59"/>
    </row>
    <row r="59" spans="2:6" s="58" customFormat="1" x14ac:dyDescent="0.2">
      <c r="B59" s="54"/>
      <c r="C59" s="55"/>
      <c r="D59" s="56"/>
      <c r="E59" s="59"/>
      <c r="F59" s="59"/>
    </row>
    <row r="60" spans="2:6" s="58" customFormat="1" x14ac:dyDescent="0.2">
      <c r="B60" s="54"/>
      <c r="C60" s="55"/>
      <c r="D60" s="56"/>
      <c r="E60" s="59"/>
      <c r="F60" s="59"/>
    </row>
    <row r="61" spans="2:6" s="58" customFormat="1" x14ac:dyDescent="0.2">
      <c r="B61" s="54"/>
      <c r="C61" s="55"/>
      <c r="D61" s="56"/>
      <c r="E61" s="59"/>
      <c r="F61" s="59"/>
    </row>
    <row r="62" spans="2:6" s="58" customFormat="1" x14ac:dyDescent="0.2">
      <c r="B62" s="54"/>
      <c r="C62" s="55"/>
      <c r="D62" s="56"/>
      <c r="E62" s="59"/>
      <c r="F62" s="59"/>
    </row>
    <row r="63" spans="2:6" s="58" customFormat="1" x14ac:dyDescent="0.2">
      <c r="B63" s="54"/>
      <c r="C63" s="55"/>
      <c r="D63" s="56"/>
      <c r="E63" s="59"/>
      <c r="F63" s="59"/>
    </row>
  </sheetData>
  <mergeCells count="11">
    <mergeCell ref="A41:B41"/>
    <mergeCell ref="A4:D4"/>
    <mergeCell ref="A10:D10"/>
    <mergeCell ref="E2:E3"/>
    <mergeCell ref="F2:F3"/>
    <mergeCell ref="A5:B5"/>
    <mergeCell ref="A2:A3"/>
    <mergeCell ref="B2:B3"/>
    <mergeCell ref="C2:C3"/>
    <mergeCell ref="D2:D3"/>
    <mergeCell ref="A1:F1"/>
  </mergeCells>
  <printOptions horizontalCentered="1"/>
  <pageMargins left="9.8425196850393706E-2" right="9.8425196850393706E-2" top="7.874015748031496E-2" bottom="7.874015748031496E-2" header="0.43307086614173229" footer="0.31496062992125984"/>
  <pageSetup paperSize="9" scale="70" fitToHeight="0" orientation="portrait" r:id="rId1"/>
  <headerFooter scaleWithDoc="0"/>
  <rowBreaks count="1" manualBreakCount="1">
    <brk id="3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="110" zoomScaleNormal="99" zoomScaleSheetLayoutView="110" workbookViewId="0">
      <pane ySplit="3" topLeftCell="A40" activePane="bottomLeft" state="frozen"/>
      <selection pane="bottomLeft" activeCell="B49" sqref="B49"/>
    </sheetView>
  </sheetViews>
  <sheetFormatPr defaultRowHeight="27.75" x14ac:dyDescent="0.2"/>
  <cols>
    <col min="1" max="1" width="7" style="29" bestFit="1" customWidth="1"/>
    <col min="2" max="2" width="75.125" style="60" customWidth="1"/>
    <col min="3" max="3" width="18.5" style="38" customWidth="1"/>
    <col min="4" max="4" width="12.5" style="29" hidden="1" customWidth="1"/>
    <col min="5" max="5" width="12.625" style="57" hidden="1" customWidth="1"/>
    <col min="6" max="6" width="18.5" style="57" bestFit="1" customWidth="1"/>
    <col min="7" max="16384" width="9" style="29"/>
  </cols>
  <sheetData>
    <row r="1" spans="1:6" ht="27.75" customHeight="1" x14ac:dyDescent="0.2">
      <c r="A1" s="140" t="s">
        <v>154</v>
      </c>
      <c r="B1" s="140"/>
      <c r="C1" s="140"/>
      <c r="D1" s="140"/>
      <c r="E1" s="140"/>
      <c r="F1" s="140"/>
    </row>
    <row r="2" spans="1:6" s="30" customFormat="1" ht="21" customHeight="1" x14ac:dyDescent="0.2">
      <c r="A2" s="139" t="s">
        <v>1</v>
      </c>
      <c r="B2" s="139" t="s">
        <v>2</v>
      </c>
      <c r="C2" s="139" t="s">
        <v>3</v>
      </c>
      <c r="D2" s="139" t="s">
        <v>163</v>
      </c>
      <c r="E2" s="141" t="s">
        <v>161</v>
      </c>
      <c r="F2" s="143" t="s">
        <v>162</v>
      </c>
    </row>
    <row r="3" spans="1:6" s="30" customFormat="1" ht="21" customHeight="1" x14ac:dyDescent="0.2">
      <c r="A3" s="139"/>
      <c r="B3" s="139"/>
      <c r="C3" s="139"/>
      <c r="D3" s="139"/>
      <c r="E3" s="141"/>
      <c r="F3" s="143"/>
    </row>
    <row r="4" spans="1:6" s="30" customFormat="1" x14ac:dyDescent="0.2">
      <c r="A4" s="142" t="s">
        <v>85</v>
      </c>
      <c r="B4" s="142"/>
      <c r="C4" s="142"/>
      <c r="D4" s="142"/>
      <c r="E4" s="37"/>
      <c r="F4" s="37"/>
    </row>
    <row r="5" spans="1:6" s="30" customFormat="1" ht="30.75" customHeight="1" x14ac:dyDescent="0.2">
      <c r="A5" s="144" t="s">
        <v>13</v>
      </c>
      <c r="B5" s="144"/>
      <c r="C5" s="100"/>
      <c r="D5" s="100"/>
      <c r="E5" s="37"/>
      <c r="F5" s="37"/>
    </row>
    <row r="6" spans="1:6" x14ac:dyDescent="0.2">
      <c r="A6" s="33">
        <v>10</v>
      </c>
      <c r="B6" s="34" t="s">
        <v>86</v>
      </c>
      <c r="C6" s="49"/>
      <c r="D6" s="36">
        <f>SUM(D7+D10)</f>
        <v>44000000</v>
      </c>
      <c r="E6" s="37"/>
      <c r="F6" s="37">
        <f>F8+F9+F11+F12+F13+F14+F15+F16</f>
        <v>43378100</v>
      </c>
    </row>
    <row r="7" spans="1:6" x14ac:dyDescent="0.2">
      <c r="A7" s="39"/>
      <c r="B7" s="50" t="s">
        <v>87</v>
      </c>
      <c r="C7" s="41"/>
      <c r="D7" s="42">
        <f>SUM(D8:D9)</f>
        <v>22442000</v>
      </c>
      <c r="E7" s="43"/>
      <c r="F7" s="43"/>
    </row>
    <row r="8" spans="1:6" x14ac:dyDescent="0.2">
      <c r="A8" s="39"/>
      <c r="B8" s="45" t="s">
        <v>88</v>
      </c>
      <c r="C8" s="41" t="s">
        <v>89</v>
      </c>
      <c r="D8" s="46">
        <v>17442000</v>
      </c>
      <c r="E8" s="43">
        <v>348900</v>
      </c>
      <c r="F8" s="43">
        <f>D8-E8</f>
        <v>17093100</v>
      </c>
    </row>
    <row r="9" spans="1:6" x14ac:dyDescent="0.2">
      <c r="A9" s="39"/>
      <c r="B9" s="101" t="s">
        <v>90</v>
      </c>
      <c r="C9" s="41" t="s">
        <v>168</v>
      </c>
      <c r="D9" s="46">
        <v>5000000</v>
      </c>
      <c r="E9" s="43">
        <v>100000</v>
      </c>
      <c r="F9" s="43">
        <f>D9-E9</f>
        <v>4900000</v>
      </c>
    </row>
    <row r="10" spans="1:6" x14ac:dyDescent="0.2">
      <c r="A10" s="39"/>
      <c r="B10" s="50" t="s">
        <v>91</v>
      </c>
      <c r="C10" s="41"/>
      <c r="D10" s="42">
        <f>SUM(D11:D16)</f>
        <v>21558000</v>
      </c>
      <c r="E10" s="43"/>
      <c r="F10" s="43"/>
    </row>
    <row r="11" spans="1:6" x14ac:dyDescent="0.2">
      <c r="A11" s="39"/>
      <c r="B11" s="101" t="s">
        <v>92</v>
      </c>
      <c r="C11" s="41" t="s">
        <v>93</v>
      </c>
      <c r="D11" s="46">
        <v>1908450</v>
      </c>
      <c r="E11" s="47" t="s">
        <v>169</v>
      </c>
      <c r="F11" s="46">
        <v>1908450</v>
      </c>
    </row>
    <row r="12" spans="1:6" x14ac:dyDescent="0.2">
      <c r="A12" s="39"/>
      <c r="B12" s="101" t="s">
        <v>94</v>
      </c>
      <c r="C12" s="41" t="s">
        <v>95</v>
      </c>
      <c r="D12" s="65">
        <v>9844350</v>
      </c>
      <c r="E12" s="47" t="s">
        <v>169</v>
      </c>
      <c r="F12" s="65">
        <v>9844350</v>
      </c>
    </row>
    <row r="13" spans="1:6" x14ac:dyDescent="0.2">
      <c r="A13" s="39"/>
      <c r="B13" s="101" t="s">
        <v>96</v>
      </c>
      <c r="C13" s="41" t="s">
        <v>95</v>
      </c>
      <c r="D13" s="65">
        <v>4894000</v>
      </c>
      <c r="E13" s="47" t="s">
        <v>169</v>
      </c>
      <c r="F13" s="65">
        <v>4894000</v>
      </c>
    </row>
    <row r="14" spans="1:6" x14ac:dyDescent="0.2">
      <c r="A14" s="39"/>
      <c r="B14" s="45" t="s">
        <v>97</v>
      </c>
      <c r="C14" s="41" t="s">
        <v>98</v>
      </c>
      <c r="D14" s="65">
        <v>2000000</v>
      </c>
      <c r="E14" s="47" t="s">
        <v>169</v>
      </c>
      <c r="F14" s="65">
        <v>2000000</v>
      </c>
    </row>
    <row r="15" spans="1:6" x14ac:dyDescent="0.2">
      <c r="A15" s="39"/>
      <c r="B15" s="101" t="s">
        <v>99</v>
      </c>
      <c r="C15" s="41" t="s">
        <v>100</v>
      </c>
      <c r="D15" s="65">
        <v>1560600</v>
      </c>
      <c r="E15" s="43">
        <f>3500+162000</f>
        <v>165500</v>
      </c>
      <c r="F15" s="43">
        <f>D15-E15</f>
        <v>1395100</v>
      </c>
    </row>
    <row r="16" spans="1:6" x14ac:dyDescent="0.2">
      <c r="A16" s="39"/>
      <c r="B16" s="45" t="s">
        <v>101</v>
      </c>
      <c r="C16" s="41" t="s">
        <v>102</v>
      </c>
      <c r="D16" s="65">
        <v>1350600</v>
      </c>
      <c r="E16" s="43">
        <v>7500</v>
      </c>
      <c r="F16" s="43">
        <f>D16-E16</f>
        <v>1343100</v>
      </c>
    </row>
    <row r="17" spans="1:6" x14ac:dyDescent="0.2">
      <c r="A17" s="33">
        <v>11</v>
      </c>
      <c r="B17" s="34" t="s">
        <v>103</v>
      </c>
      <c r="C17" s="49"/>
      <c r="D17" s="70">
        <f>SUM(D18)</f>
        <v>4000000</v>
      </c>
      <c r="E17" s="43"/>
      <c r="F17" s="36">
        <f>F19+F20</f>
        <v>4000000</v>
      </c>
    </row>
    <row r="18" spans="1:6" x14ac:dyDescent="0.2">
      <c r="A18" s="39"/>
      <c r="B18" s="40" t="s">
        <v>104</v>
      </c>
      <c r="C18" s="41"/>
      <c r="D18" s="42">
        <f>SUM(D19+D20)</f>
        <v>4000000</v>
      </c>
      <c r="E18" s="43"/>
      <c r="F18" s="43"/>
    </row>
    <row r="19" spans="1:6" s="75" customFormat="1" ht="55.5" x14ac:dyDescent="0.2">
      <c r="A19" s="71"/>
      <c r="B19" s="87" t="s">
        <v>155</v>
      </c>
      <c r="C19" s="102" t="s">
        <v>156</v>
      </c>
      <c r="D19" s="123">
        <v>2000000</v>
      </c>
      <c r="E19" s="117" t="s">
        <v>169</v>
      </c>
      <c r="F19" s="123">
        <v>2000000</v>
      </c>
    </row>
    <row r="20" spans="1:6" s="75" customFormat="1" x14ac:dyDescent="0.2">
      <c r="A20" s="71"/>
      <c r="B20" s="71" t="s">
        <v>157</v>
      </c>
      <c r="C20" s="102" t="s">
        <v>102</v>
      </c>
      <c r="D20" s="123">
        <v>2000000</v>
      </c>
      <c r="E20" s="117" t="s">
        <v>169</v>
      </c>
      <c r="F20" s="123">
        <v>2000000</v>
      </c>
    </row>
    <row r="21" spans="1:6" ht="55.5" x14ac:dyDescent="0.2">
      <c r="A21" s="33">
        <v>12</v>
      </c>
      <c r="B21" s="34" t="s">
        <v>105</v>
      </c>
      <c r="C21" s="49"/>
      <c r="D21" s="70">
        <v>19937300</v>
      </c>
      <c r="E21" s="37"/>
      <c r="F21" s="37">
        <f>F23+F24+F25+F26+F27+F28</f>
        <v>19765000</v>
      </c>
    </row>
    <row r="22" spans="1:6" ht="55.5" x14ac:dyDescent="0.2">
      <c r="A22" s="39"/>
      <c r="B22" s="40" t="s">
        <v>106</v>
      </c>
      <c r="C22" s="41"/>
      <c r="D22" s="42"/>
      <c r="E22" s="43"/>
      <c r="F22" s="43"/>
    </row>
    <row r="23" spans="1:6" s="75" customFormat="1" ht="83.25" x14ac:dyDescent="0.2">
      <c r="A23" s="71"/>
      <c r="B23" s="86" t="s">
        <v>175</v>
      </c>
      <c r="C23" s="104" t="s">
        <v>152</v>
      </c>
      <c r="D23" s="74">
        <v>1917700</v>
      </c>
      <c r="E23" s="103">
        <v>3300</v>
      </c>
      <c r="F23" s="103">
        <f>D23-E23</f>
        <v>1914400</v>
      </c>
    </row>
    <row r="24" spans="1:6" x14ac:dyDescent="0.2">
      <c r="A24" s="39"/>
      <c r="B24" s="51" t="s">
        <v>107</v>
      </c>
      <c r="C24" s="52" t="s">
        <v>93</v>
      </c>
      <c r="D24" s="124">
        <v>1356500</v>
      </c>
      <c r="E24" s="47" t="s">
        <v>169</v>
      </c>
      <c r="F24" s="124">
        <v>1356500</v>
      </c>
    </row>
    <row r="25" spans="1:6" s="75" customFormat="1" ht="55.5" x14ac:dyDescent="0.2">
      <c r="A25" s="71"/>
      <c r="B25" s="72" t="s">
        <v>108</v>
      </c>
      <c r="C25" s="73" t="s">
        <v>38</v>
      </c>
      <c r="D25" s="90">
        <v>2595000</v>
      </c>
      <c r="E25" s="103">
        <f>1000+4000+5500</f>
        <v>10500</v>
      </c>
      <c r="F25" s="103">
        <f>D25-E25</f>
        <v>2584500</v>
      </c>
    </row>
    <row r="26" spans="1:6" x14ac:dyDescent="0.2">
      <c r="A26" s="39"/>
      <c r="B26" s="51" t="s">
        <v>109</v>
      </c>
      <c r="C26" s="52" t="s">
        <v>93</v>
      </c>
      <c r="D26" s="124">
        <v>11390700</v>
      </c>
      <c r="E26" s="43">
        <f>158500</f>
        <v>158500</v>
      </c>
      <c r="F26" s="43">
        <f>D26-E26</f>
        <v>11232200</v>
      </c>
    </row>
    <row r="27" spans="1:6" x14ac:dyDescent="0.2">
      <c r="A27" s="39"/>
      <c r="B27" s="51" t="s">
        <v>110</v>
      </c>
      <c r="C27" s="52" t="s">
        <v>93</v>
      </c>
      <c r="D27" s="124">
        <v>2306900</v>
      </c>
      <c r="E27" s="47" t="s">
        <v>169</v>
      </c>
      <c r="F27" s="43">
        <f>D27</f>
        <v>2306900</v>
      </c>
    </row>
    <row r="28" spans="1:6" x14ac:dyDescent="0.2">
      <c r="A28" s="39"/>
      <c r="B28" s="51" t="s">
        <v>111</v>
      </c>
      <c r="C28" s="52" t="s">
        <v>93</v>
      </c>
      <c r="D28" s="124">
        <v>370500</v>
      </c>
      <c r="E28" s="47" t="s">
        <v>169</v>
      </c>
      <c r="F28" s="124">
        <v>370500</v>
      </c>
    </row>
    <row r="29" spans="1:6" x14ac:dyDescent="0.2">
      <c r="A29" s="33">
        <v>13</v>
      </c>
      <c r="B29" s="34" t="s">
        <v>112</v>
      </c>
      <c r="C29" s="35"/>
      <c r="D29" s="70">
        <v>2418400</v>
      </c>
      <c r="E29" s="118"/>
      <c r="F29" s="37">
        <f>F31</f>
        <v>2338400</v>
      </c>
    </row>
    <row r="30" spans="1:6" x14ac:dyDescent="0.2">
      <c r="A30" s="39"/>
      <c r="B30" s="40" t="s">
        <v>113</v>
      </c>
      <c r="C30" s="41"/>
      <c r="D30" s="42"/>
      <c r="E30" s="43"/>
      <c r="F30" s="43"/>
    </row>
    <row r="31" spans="1:6" s="75" customFormat="1" ht="55.5" x14ac:dyDescent="0.2">
      <c r="A31" s="71"/>
      <c r="B31" s="86" t="s">
        <v>114</v>
      </c>
      <c r="C31" s="104" t="s">
        <v>115</v>
      </c>
      <c r="D31" s="111">
        <v>2418400</v>
      </c>
      <c r="E31" s="103">
        <v>80000</v>
      </c>
      <c r="F31" s="103">
        <f>D31-E31</f>
        <v>2338400</v>
      </c>
    </row>
    <row r="32" spans="1:6" x14ac:dyDescent="0.2">
      <c r="A32" s="33">
        <v>14</v>
      </c>
      <c r="B32" s="61" t="s">
        <v>116</v>
      </c>
      <c r="C32" s="49"/>
      <c r="D32" s="70">
        <v>28000200</v>
      </c>
      <c r="E32" s="37"/>
      <c r="F32" s="37">
        <f>F34+F35+F36+F37+F38+F39+F40+F41+F42+F43+F44</f>
        <v>27662300</v>
      </c>
    </row>
    <row r="33" spans="1:6" ht="55.5" x14ac:dyDescent="0.2">
      <c r="A33" s="39"/>
      <c r="B33" s="64" t="s">
        <v>117</v>
      </c>
      <c r="C33" s="41"/>
      <c r="D33" s="42"/>
      <c r="E33" s="43"/>
      <c r="F33" s="43"/>
    </row>
    <row r="34" spans="1:6" s="75" customFormat="1" ht="55.5" x14ac:dyDescent="0.2">
      <c r="A34" s="71"/>
      <c r="B34" s="72" t="s">
        <v>118</v>
      </c>
      <c r="C34" s="73" t="s">
        <v>81</v>
      </c>
      <c r="D34" s="74">
        <v>1257000</v>
      </c>
      <c r="E34" s="103">
        <v>25200</v>
      </c>
      <c r="F34" s="103">
        <f t="shared" ref="F34:F41" si="0">D34-E34</f>
        <v>1231800</v>
      </c>
    </row>
    <row r="35" spans="1:6" x14ac:dyDescent="0.2">
      <c r="A35" s="39"/>
      <c r="B35" s="51" t="s">
        <v>119</v>
      </c>
      <c r="C35" s="52" t="s">
        <v>120</v>
      </c>
      <c r="D35" s="65">
        <v>6000000</v>
      </c>
      <c r="E35" s="43">
        <v>28000</v>
      </c>
      <c r="F35" s="43">
        <f t="shared" si="0"/>
        <v>5972000</v>
      </c>
    </row>
    <row r="36" spans="1:6" x14ac:dyDescent="0.2">
      <c r="A36" s="39"/>
      <c r="B36" s="51" t="s">
        <v>121</v>
      </c>
      <c r="C36" s="52" t="s">
        <v>122</v>
      </c>
      <c r="D36" s="65">
        <v>5100000</v>
      </c>
      <c r="E36" s="43">
        <f>3900+15200</f>
        <v>19100</v>
      </c>
      <c r="F36" s="43">
        <f t="shared" si="0"/>
        <v>5080900</v>
      </c>
    </row>
    <row r="37" spans="1:6" s="75" customFormat="1" ht="55.5" x14ac:dyDescent="0.2">
      <c r="A37" s="71"/>
      <c r="B37" s="72" t="s">
        <v>123</v>
      </c>
      <c r="C37" s="73" t="s">
        <v>124</v>
      </c>
      <c r="D37" s="74">
        <v>5798400</v>
      </c>
      <c r="E37" s="103">
        <v>54000</v>
      </c>
      <c r="F37" s="103">
        <f t="shared" si="0"/>
        <v>5744400</v>
      </c>
    </row>
    <row r="38" spans="1:6" x14ac:dyDescent="0.2">
      <c r="A38" s="39"/>
      <c r="B38" s="51" t="s">
        <v>125</v>
      </c>
      <c r="C38" s="52" t="s">
        <v>40</v>
      </c>
      <c r="D38" s="65">
        <v>3056800</v>
      </c>
      <c r="E38" s="43">
        <v>17100</v>
      </c>
      <c r="F38" s="43">
        <f t="shared" si="0"/>
        <v>3039700</v>
      </c>
    </row>
    <row r="39" spans="1:6" x14ac:dyDescent="0.2">
      <c r="A39" s="39"/>
      <c r="B39" s="51" t="s">
        <v>126</v>
      </c>
      <c r="C39" s="52" t="s">
        <v>72</v>
      </c>
      <c r="D39" s="65">
        <v>1730000</v>
      </c>
      <c r="E39" s="43">
        <v>34600</v>
      </c>
      <c r="F39" s="43">
        <f t="shared" si="0"/>
        <v>1695400</v>
      </c>
    </row>
    <row r="40" spans="1:6" s="75" customFormat="1" x14ac:dyDescent="0.2">
      <c r="A40" s="71"/>
      <c r="B40" s="84" t="s">
        <v>127</v>
      </c>
      <c r="C40" s="73" t="s">
        <v>72</v>
      </c>
      <c r="D40" s="74">
        <v>1400000</v>
      </c>
      <c r="E40" s="103">
        <v>28000</v>
      </c>
      <c r="F40" s="103">
        <f t="shared" si="0"/>
        <v>1372000</v>
      </c>
    </row>
    <row r="41" spans="1:6" x14ac:dyDescent="0.2">
      <c r="A41" s="39"/>
      <c r="B41" s="51" t="s">
        <v>128</v>
      </c>
      <c r="C41" s="52" t="s">
        <v>81</v>
      </c>
      <c r="D41" s="65">
        <v>710000</v>
      </c>
      <c r="E41" s="43">
        <v>7100</v>
      </c>
      <c r="F41" s="43">
        <f t="shared" si="0"/>
        <v>702900</v>
      </c>
    </row>
    <row r="42" spans="1:6" x14ac:dyDescent="0.2">
      <c r="A42" s="39"/>
      <c r="B42" s="51" t="s">
        <v>129</v>
      </c>
      <c r="C42" s="52" t="s">
        <v>81</v>
      </c>
      <c r="D42" s="65">
        <v>370000</v>
      </c>
      <c r="E42" s="47" t="s">
        <v>169</v>
      </c>
      <c r="F42" s="65">
        <v>370000</v>
      </c>
    </row>
    <row r="43" spans="1:6" x14ac:dyDescent="0.2">
      <c r="A43" s="39"/>
      <c r="B43" s="51" t="s">
        <v>130</v>
      </c>
      <c r="C43" s="52" t="s">
        <v>81</v>
      </c>
      <c r="D43" s="65">
        <v>478000</v>
      </c>
      <c r="E43" s="43">
        <v>4800</v>
      </c>
      <c r="F43" s="43">
        <f>D43-E43</f>
        <v>473200</v>
      </c>
    </row>
    <row r="44" spans="1:6" x14ac:dyDescent="0.2">
      <c r="A44" s="39"/>
      <c r="B44" s="51" t="s">
        <v>158</v>
      </c>
      <c r="C44" s="52" t="s">
        <v>42</v>
      </c>
      <c r="D44" s="65">
        <v>2100000</v>
      </c>
      <c r="E44" s="43">
        <v>120000</v>
      </c>
      <c r="F44" s="43">
        <f>D44-E44</f>
        <v>1980000</v>
      </c>
    </row>
    <row r="45" spans="1:6" x14ac:dyDescent="0.2">
      <c r="A45" s="39"/>
      <c r="B45" s="130" t="s">
        <v>173</v>
      </c>
      <c r="C45" s="130"/>
      <c r="D45" s="120">
        <f>D7+D10+D18+D21+D29+D32</f>
        <v>98355900</v>
      </c>
      <c r="E45" s="120">
        <f>SUM(E7:E44)</f>
        <v>1212100</v>
      </c>
      <c r="F45" s="121">
        <f>F6+F17+F21+F29+F32</f>
        <v>97143800</v>
      </c>
    </row>
    <row r="47" spans="1:6" x14ac:dyDescent="0.2">
      <c r="D47" s="122"/>
    </row>
  </sheetData>
  <mergeCells count="10">
    <mergeCell ref="B45:C45"/>
    <mergeCell ref="A4:D4"/>
    <mergeCell ref="E2:E3"/>
    <mergeCell ref="F2:F3"/>
    <mergeCell ref="A5:B5"/>
    <mergeCell ref="A2:A3"/>
    <mergeCell ref="B2:B3"/>
    <mergeCell ref="C2:C3"/>
    <mergeCell ref="D2:D3"/>
    <mergeCell ref="A1:F1"/>
  </mergeCells>
  <printOptions horizontalCentered="1"/>
  <pageMargins left="9.8425196850393706E-2" right="9.8425196850393706E-2" top="7.874015748031496E-2" bottom="7.874015748031496E-2" header="0.43307086614173229" footer="0.31496062992125984"/>
  <pageSetup paperSize="9" scale="79" fitToHeight="0" orientation="portrait" r:id="rId1"/>
  <headerFooter scaleWithDoc="0"/>
  <rowBreaks count="1" manualBreakCount="1">
    <brk id="2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view="pageBreakPreview" zoomScaleNormal="99" zoomScaleSheetLayoutView="100" workbookViewId="0">
      <pane ySplit="3" topLeftCell="A22" activePane="bottomLeft" state="frozen"/>
      <selection pane="bottomLeft" activeCell="E8" sqref="E8"/>
    </sheetView>
  </sheetViews>
  <sheetFormatPr defaultRowHeight="27.75" x14ac:dyDescent="0.2"/>
  <cols>
    <col min="1" max="1" width="9.25" style="29" customWidth="1"/>
    <col min="2" max="2" width="74.875" style="60" customWidth="1"/>
    <col min="3" max="3" width="21.875" style="38" customWidth="1"/>
    <col min="4" max="4" width="19.875" style="57" customWidth="1"/>
    <col min="5" max="16384" width="9" style="29"/>
  </cols>
  <sheetData>
    <row r="1" spans="1:4" ht="27.75" customHeight="1" x14ac:dyDescent="0.2">
      <c r="A1" s="140" t="s">
        <v>153</v>
      </c>
      <c r="B1" s="140"/>
      <c r="C1" s="140"/>
      <c r="D1" s="140"/>
    </row>
    <row r="2" spans="1:4" s="30" customFormat="1" ht="17.25" customHeight="1" x14ac:dyDescent="0.2">
      <c r="A2" s="137" t="s">
        <v>1</v>
      </c>
      <c r="B2" s="139" t="s">
        <v>2</v>
      </c>
      <c r="C2" s="139" t="s">
        <v>3</v>
      </c>
      <c r="D2" s="134" t="s">
        <v>162</v>
      </c>
    </row>
    <row r="3" spans="1:4" s="30" customFormat="1" ht="25.5" customHeight="1" x14ac:dyDescent="0.2">
      <c r="A3" s="138"/>
      <c r="B3" s="139"/>
      <c r="C3" s="139"/>
      <c r="D3" s="135"/>
    </row>
    <row r="4" spans="1:4" s="30" customFormat="1" x14ac:dyDescent="0.2">
      <c r="A4" s="148" t="s">
        <v>50</v>
      </c>
      <c r="B4" s="132"/>
      <c r="C4" s="132"/>
      <c r="D4" s="116"/>
    </row>
    <row r="5" spans="1:4" s="30" customFormat="1" x14ac:dyDescent="0.2">
      <c r="A5" s="109" t="s">
        <v>131</v>
      </c>
      <c r="B5" s="108"/>
      <c r="C5" s="108"/>
      <c r="D5" s="116"/>
    </row>
    <row r="6" spans="1:4" x14ac:dyDescent="0.2">
      <c r="A6" s="33">
        <v>15</v>
      </c>
      <c r="B6" s="34" t="s">
        <v>132</v>
      </c>
      <c r="C6" s="35"/>
      <c r="D6" s="116">
        <f>D8+D10</f>
        <v>8408000</v>
      </c>
    </row>
    <row r="7" spans="1:4" x14ac:dyDescent="0.2">
      <c r="A7" s="39"/>
      <c r="B7" s="40" t="s">
        <v>133</v>
      </c>
      <c r="C7" s="41"/>
      <c r="D7" s="43"/>
    </row>
    <row r="8" spans="1:4" s="75" customFormat="1" x14ac:dyDescent="0.2">
      <c r="A8" s="71"/>
      <c r="B8" s="115" t="s">
        <v>134</v>
      </c>
      <c r="C8" s="104" t="s">
        <v>100</v>
      </c>
      <c r="D8" s="111">
        <v>5208000</v>
      </c>
    </row>
    <row r="9" spans="1:4" x14ac:dyDescent="0.2">
      <c r="A9" s="39"/>
      <c r="B9" s="40" t="s">
        <v>176</v>
      </c>
      <c r="C9" s="41"/>
      <c r="D9" s="43"/>
    </row>
    <row r="10" spans="1:4" x14ac:dyDescent="0.2">
      <c r="A10" s="39"/>
      <c r="B10" s="45" t="s">
        <v>135</v>
      </c>
      <c r="C10" s="41" t="s">
        <v>60</v>
      </c>
      <c r="D10" s="43">
        <v>3200000</v>
      </c>
    </row>
    <row r="11" spans="1:4" s="30" customFormat="1" x14ac:dyDescent="0.2">
      <c r="A11" s="148" t="s">
        <v>13</v>
      </c>
      <c r="B11" s="132"/>
      <c r="C11" s="132"/>
      <c r="D11" s="116"/>
    </row>
    <row r="12" spans="1:4" s="30" customFormat="1" x14ac:dyDescent="0.2">
      <c r="A12" s="148" t="s">
        <v>136</v>
      </c>
      <c r="B12" s="132"/>
      <c r="C12" s="110"/>
      <c r="D12" s="116"/>
    </row>
    <row r="13" spans="1:4" x14ac:dyDescent="0.2">
      <c r="A13" s="33">
        <v>16</v>
      </c>
      <c r="B13" s="34" t="s">
        <v>137</v>
      </c>
      <c r="C13" s="35"/>
      <c r="D13" s="116">
        <f>D15+D16+D18+D19+D20+D21+D22+D24</f>
        <v>182413900</v>
      </c>
    </row>
    <row r="14" spans="1:4" x14ac:dyDescent="0.2">
      <c r="A14" s="39"/>
      <c r="B14" s="40" t="s">
        <v>138</v>
      </c>
      <c r="C14" s="41"/>
      <c r="D14" s="43"/>
    </row>
    <row r="15" spans="1:4" s="75" customFormat="1" x14ac:dyDescent="0.2">
      <c r="A15" s="71"/>
      <c r="B15" s="86" t="s">
        <v>139</v>
      </c>
      <c r="C15" s="114" t="s">
        <v>140</v>
      </c>
      <c r="D15" s="103">
        <v>7840000</v>
      </c>
    </row>
    <row r="16" spans="1:4" s="75" customFormat="1" ht="55.5" x14ac:dyDescent="0.2">
      <c r="A16" s="71"/>
      <c r="B16" s="86" t="s">
        <v>141</v>
      </c>
      <c r="C16" s="114" t="s">
        <v>140</v>
      </c>
      <c r="D16" s="103">
        <v>19600000</v>
      </c>
    </row>
    <row r="17" spans="1:4" x14ac:dyDescent="0.2">
      <c r="A17" s="39"/>
      <c r="B17" s="40" t="s">
        <v>142</v>
      </c>
      <c r="C17" s="41"/>
      <c r="D17" s="43"/>
    </row>
    <row r="18" spans="1:4" s="75" customFormat="1" x14ac:dyDescent="0.2">
      <c r="A18" s="71"/>
      <c r="B18" s="86" t="s">
        <v>143</v>
      </c>
      <c r="C18" s="114" t="s">
        <v>140</v>
      </c>
      <c r="D18" s="103">
        <v>14700000</v>
      </c>
    </row>
    <row r="19" spans="1:4" s="75" customFormat="1" ht="55.5" x14ac:dyDescent="0.2">
      <c r="A19" s="71"/>
      <c r="B19" s="86" t="s">
        <v>144</v>
      </c>
      <c r="C19" s="104" t="s">
        <v>145</v>
      </c>
      <c r="D19" s="112">
        <v>40000000</v>
      </c>
    </row>
    <row r="20" spans="1:4" s="75" customFormat="1" x14ac:dyDescent="0.2">
      <c r="A20" s="71"/>
      <c r="B20" s="86" t="s">
        <v>146</v>
      </c>
      <c r="C20" s="104" t="s">
        <v>145</v>
      </c>
      <c r="D20" s="103">
        <v>4993900</v>
      </c>
    </row>
    <row r="21" spans="1:4" s="75" customFormat="1" x14ac:dyDescent="0.2">
      <c r="A21" s="71"/>
      <c r="B21" s="86" t="s">
        <v>147</v>
      </c>
      <c r="C21" s="104" t="s">
        <v>145</v>
      </c>
      <c r="D21" s="111">
        <v>10000000</v>
      </c>
    </row>
    <row r="22" spans="1:4" s="75" customFormat="1" x14ac:dyDescent="0.2">
      <c r="A22" s="71"/>
      <c r="B22" s="86" t="s">
        <v>148</v>
      </c>
      <c r="C22" s="104" t="s">
        <v>145</v>
      </c>
      <c r="D22" s="103">
        <v>35280000</v>
      </c>
    </row>
    <row r="23" spans="1:4" s="75" customFormat="1" x14ac:dyDescent="0.2">
      <c r="A23" s="71"/>
      <c r="B23" s="113" t="s">
        <v>149</v>
      </c>
      <c r="C23" s="104"/>
      <c r="D23" s="103"/>
    </row>
    <row r="24" spans="1:4" s="75" customFormat="1" x14ac:dyDescent="0.2">
      <c r="A24" s="71"/>
      <c r="B24" s="86" t="s">
        <v>150</v>
      </c>
      <c r="C24" s="104" t="s">
        <v>151</v>
      </c>
      <c r="D24" s="111">
        <v>50000000</v>
      </c>
    </row>
    <row r="25" spans="1:4" x14ac:dyDescent="0.2">
      <c r="A25" s="130" t="s">
        <v>171</v>
      </c>
      <c r="B25" s="130"/>
      <c r="C25" s="78"/>
      <c r="D25" s="80">
        <f>D6+D13</f>
        <v>190821900</v>
      </c>
    </row>
    <row r="26" spans="1:4" x14ac:dyDescent="0.2">
      <c r="A26" s="145" t="s">
        <v>170</v>
      </c>
      <c r="B26" s="146"/>
      <c r="C26" s="147"/>
      <c r="D26" s="121">
        <v>79667100</v>
      </c>
    </row>
    <row r="27" spans="1:4" s="58" customFormat="1" x14ac:dyDescent="0.2">
      <c r="A27" s="145" t="s">
        <v>172</v>
      </c>
      <c r="B27" s="146"/>
      <c r="C27" s="147"/>
      <c r="D27" s="121">
        <v>73957400</v>
      </c>
    </row>
    <row r="28" spans="1:4" s="58" customFormat="1" x14ac:dyDescent="0.2">
      <c r="A28" s="145" t="s">
        <v>173</v>
      </c>
      <c r="B28" s="146"/>
      <c r="C28" s="147"/>
      <c r="D28" s="121">
        <v>97143800</v>
      </c>
    </row>
    <row r="29" spans="1:4" s="58" customFormat="1" x14ac:dyDescent="0.2">
      <c r="A29" s="145" t="s">
        <v>171</v>
      </c>
      <c r="B29" s="146"/>
      <c r="C29" s="147"/>
      <c r="D29" s="121">
        <v>190741900</v>
      </c>
    </row>
    <row r="30" spans="1:4" s="58" customFormat="1" x14ac:dyDescent="0.2">
      <c r="A30" s="150" t="s">
        <v>174</v>
      </c>
      <c r="B30" s="150"/>
      <c r="C30" s="150"/>
      <c r="D30" s="120">
        <v>9000000</v>
      </c>
    </row>
    <row r="31" spans="1:4" s="58" customFormat="1" x14ac:dyDescent="0.2">
      <c r="A31" s="149" t="s">
        <v>165</v>
      </c>
      <c r="B31" s="149"/>
      <c r="C31" s="125"/>
      <c r="D31" s="126">
        <f>SUM(D26:D30)</f>
        <v>450510200</v>
      </c>
    </row>
    <row r="32" spans="1:4" s="58" customFormat="1" x14ac:dyDescent="0.2">
      <c r="B32" s="54"/>
      <c r="C32" s="55"/>
      <c r="D32" s="127"/>
    </row>
    <row r="33" spans="2:4" s="58" customFormat="1" x14ac:dyDescent="0.2">
      <c r="B33" s="54"/>
      <c r="C33" s="55"/>
      <c r="D33" s="59"/>
    </row>
    <row r="34" spans="2:4" s="58" customFormat="1" x14ac:dyDescent="0.2">
      <c r="B34" s="54"/>
      <c r="C34" s="55"/>
      <c r="D34" s="59"/>
    </row>
    <row r="35" spans="2:4" s="58" customFormat="1" x14ac:dyDescent="0.2">
      <c r="B35" s="54"/>
      <c r="C35" s="55"/>
      <c r="D35" s="59"/>
    </row>
    <row r="36" spans="2:4" s="58" customFormat="1" x14ac:dyDescent="0.2">
      <c r="B36" s="54"/>
      <c r="C36" s="55"/>
      <c r="D36" s="59"/>
    </row>
    <row r="37" spans="2:4" s="58" customFormat="1" x14ac:dyDescent="0.2">
      <c r="B37" s="54"/>
      <c r="C37" s="55"/>
      <c r="D37" s="59"/>
    </row>
    <row r="38" spans="2:4" s="58" customFormat="1" x14ac:dyDescent="0.2">
      <c r="B38" s="54"/>
      <c r="C38" s="55"/>
      <c r="D38" s="59"/>
    </row>
    <row r="39" spans="2:4" s="58" customFormat="1" x14ac:dyDescent="0.2">
      <c r="B39" s="54"/>
      <c r="C39" s="55"/>
      <c r="D39" s="59"/>
    </row>
    <row r="40" spans="2:4" s="58" customFormat="1" x14ac:dyDescent="0.2">
      <c r="B40" s="54"/>
      <c r="C40" s="55"/>
      <c r="D40" s="59"/>
    </row>
    <row r="41" spans="2:4" s="58" customFormat="1" x14ac:dyDescent="0.2">
      <c r="B41" s="54"/>
      <c r="C41" s="55"/>
      <c r="D41" s="59"/>
    </row>
    <row r="42" spans="2:4" s="58" customFormat="1" x14ac:dyDescent="0.2">
      <c r="B42" s="54"/>
      <c r="C42" s="55"/>
      <c r="D42" s="59"/>
    </row>
    <row r="43" spans="2:4" s="58" customFormat="1" x14ac:dyDescent="0.2">
      <c r="B43" s="54"/>
      <c r="C43" s="55"/>
      <c r="D43" s="59"/>
    </row>
    <row r="44" spans="2:4" s="58" customFormat="1" x14ac:dyDescent="0.2">
      <c r="B44" s="54"/>
      <c r="C44" s="55"/>
      <c r="D44" s="59"/>
    </row>
    <row r="45" spans="2:4" s="58" customFormat="1" x14ac:dyDescent="0.2">
      <c r="B45" s="54"/>
      <c r="C45" s="55"/>
      <c r="D45" s="59"/>
    </row>
    <row r="46" spans="2:4" s="58" customFormat="1" x14ac:dyDescent="0.2">
      <c r="B46" s="54"/>
      <c r="C46" s="55"/>
      <c r="D46" s="59"/>
    </row>
    <row r="47" spans="2:4" s="58" customFormat="1" x14ac:dyDescent="0.2">
      <c r="B47" s="54"/>
      <c r="C47" s="55"/>
      <c r="D47" s="59"/>
    </row>
    <row r="48" spans="2:4" s="58" customFormat="1" x14ac:dyDescent="0.2">
      <c r="B48" s="54"/>
      <c r="C48" s="55"/>
      <c r="D48" s="59"/>
    </row>
    <row r="49" spans="2:4" s="58" customFormat="1" x14ac:dyDescent="0.2">
      <c r="B49" s="54"/>
      <c r="C49" s="55"/>
      <c r="D49" s="59"/>
    </row>
  </sheetData>
  <mergeCells count="15">
    <mergeCell ref="A31:B31"/>
    <mergeCell ref="A27:C27"/>
    <mergeCell ref="A28:C28"/>
    <mergeCell ref="A29:C29"/>
    <mergeCell ref="A30:C30"/>
    <mergeCell ref="D2:D3"/>
    <mergeCell ref="A1:D1"/>
    <mergeCell ref="A25:B25"/>
    <mergeCell ref="A26:C26"/>
    <mergeCell ref="A4:C4"/>
    <mergeCell ref="A11:C11"/>
    <mergeCell ref="A12:B12"/>
    <mergeCell ref="A2:A3"/>
    <mergeCell ref="B2:B3"/>
    <mergeCell ref="C2:C3"/>
  </mergeCells>
  <printOptions horizontalCentered="1"/>
  <pageMargins left="9.8425196850393706E-2" right="9.8425196850393706E-2" top="7.874015748031496E-2" bottom="7.874015748031496E-2" header="0.43307086614173229" footer="0.31496062992125984"/>
  <pageSetup paperSize="9" scale="75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topLeftCell="A10" zoomScaleNormal="99" zoomScaleSheetLayoutView="100" workbookViewId="0">
      <selection activeCell="M7" sqref="M7"/>
    </sheetView>
  </sheetViews>
  <sheetFormatPr defaultRowHeight="30.75" outlineLevelCol="2" x14ac:dyDescent="0.2"/>
  <cols>
    <col min="1" max="1" width="9.25" style="7" customWidth="1"/>
    <col min="2" max="2" width="74.875" style="24" customWidth="1"/>
    <col min="3" max="3" width="20.5" style="6" customWidth="1"/>
    <col min="4" max="4" width="29.625" style="7" customWidth="1"/>
    <col min="5" max="6" width="4.75" style="20" hidden="1" customWidth="1" outlineLevel="2"/>
    <col min="7" max="7" width="4.625" style="20" hidden="1" customWidth="1" outlineLevel="2"/>
    <col min="8" max="9" width="3" style="20" hidden="1" customWidth="1" outlineLevel="2"/>
    <col min="10" max="10" width="4.125" style="20" hidden="1" customWidth="1" outlineLevel="2"/>
    <col min="11" max="11" width="7.625" style="20" hidden="1" customWidth="1" outlineLevel="2"/>
    <col min="12" max="12" width="9" style="7" collapsed="1"/>
    <col min="13" max="16384" width="9" style="7"/>
  </cols>
  <sheetData>
    <row r="1" spans="1:11" ht="27.75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s="1" customFormat="1" ht="17.25" customHeight="1" x14ac:dyDescent="0.2">
      <c r="A2" s="157" t="s">
        <v>1</v>
      </c>
      <c r="B2" s="159" t="s">
        <v>2</v>
      </c>
      <c r="C2" s="159" t="s">
        <v>3</v>
      </c>
      <c r="D2" s="159" t="s">
        <v>4</v>
      </c>
      <c r="E2" s="160" t="s">
        <v>5</v>
      </c>
      <c r="F2" s="160"/>
      <c r="G2" s="160"/>
      <c r="H2" s="160"/>
      <c r="I2" s="160"/>
      <c r="J2" s="160"/>
      <c r="K2" s="160"/>
    </row>
    <row r="3" spans="1:11" s="1" customFormat="1" ht="14.25" customHeight="1" x14ac:dyDescent="0.2">
      <c r="A3" s="158"/>
      <c r="B3" s="159"/>
      <c r="C3" s="159"/>
      <c r="D3" s="159"/>
      <c r="E3" s="2" t="s">
        <v>6</v>
      </c>
      <c r="F3" s="28" t="s">
        <v>7</v>
      </c>
      <c r="G3" s="2" t="s">
        <v>8</v>
      </c>
      <c r="H3" s="28" t="s">
        <v>9</v>
      </c>
      <c r="I3" s="28" t="s">
        <v>10</v>
      </c>
      <c r="J3" s="2" t="s">
        <v>11</v>
      </c>
      <c r="K3" s="28" t="s">
        <v>12</v>
      </c>
    </row>
    <row r="4" spans="1:11" s="1" customFormat="1" x14ac:dyDescent="0.2">
      <c r="A4" s="151" t="s">
        <v>153</v>
      </c>
      <c r="B4" s="152"/>
      <c r="C4" s="152"/>
      <c r="D4" s="152"/>
      <c r="E4" s="25"/>
      <c r="F4" s="25"/>
      <c r="G4" s="25"/>
      <c r="H4" s="25"/>
      <c r="I4" s="25"/>
      <c r="J4" s="25"/>
      <c r="K4" s="26"/>
    </row>
    <row r="5" spans="1:11" s="1" customFormat="1" x14ac:dyDescent="0.2">
      <c r="A5" s="153" t="s">
        <v>13</v>
      </c>
      <c r="B5" s="154"/>
      <c r="C5" s="154"/>
      <c r="D5" s="154"/>
      <c r="E5" s="154"/>
      <c r="F5" s="154"/>
      <c r="G5" s="154"/>
      <c r="H5" s="154"/>
      <c r="I5" s="154"/>
      <c r="J5" s="154"/>
      <c r="K5" s="155"/>
    </row>
    <row r="6" spans="1:11" s="1" customFormat="1" ht="23.25" customHeight="1" x14ac:dyDescent="0.2">
      <c r="A6" s="153" t="s">
        <v>136</v>
      </c>
      <c r="B6" s="154"/>
      <c r="C6" s="27"/>
      <c r="D6" s="27"/>
      <c r="E6" s="17"/>
      <c r="F6" s="18"/>
      <c r="G6" s="17"/>
      <c r="H6" s="18"/>
      <c r="I6" s="18"/>
      <c r="J6" s="17"/>
      <c r="K6" s="18"/>
    </row>
    <row r="7" spans="1:11" x14ac:dyDescent="0.2">
      <c r="A7" s="3">
        <v>16</v>
      </c>
      <c r="B7" s="4" t="s">
        <v>137</v>
      </c>
      <c r="C7" s="5"/>
      <c r="D7" s="15">
        <v>184000000</v>
      </c>
      <c r="E7" s="12"/>
      <c r="F7" s="12"/>
      <c r="G7" s="12"/>
      <c r="H7" s="12"/>
      <c r="I7" s="12"/>
      <c r="J7" s="12"/>
      <c r="K7" s="12"/>
    </row>
    <row r="8" spans="1:11" x14ac:dyDescent="0.2">
      <c r="A8" s="8"/>
      <c r="B8" s="9" t="s">
        <v>138</v>
      </c>
      <c r="C8" s="10"/>
      <c r="D8" s="11">
        <v>28000000</v>
      </c>
      <c r="E8" s="12"/>
      <c r="F8" s="12"/>
      <c r="G8" s="12"/>
      <c r="H8" s="12"/>
      <c r="I8" s="12"/>
      <c r="J8" s="12"/>
      <c r="K8" s="12"/>
    </row>
    <row r="9" spans="1:11" ht="61.5" x14ac:dyDescent="0.2">
      <c r="A9" s="8"/>
      <c r="B9" s="13" t="s">
        <v>139</v>
      </c>
      <c r="C9" s="10" t="s">
        <v>140</v>
      </c>
      <c r="D9" s="16">
        <v>8000000</v>
      </c>
      <c r="E9" s="12"/>
      <c r="F9" s="12"/>
      <c r="G9" s="12"/>
      <c r="H9" s="12"/>
      <c r="I9" s="12"/>
      <c r="J9" s="12"/>
      <c r="K9" s="12"/>
    </row>
    <row r="10" spans="1:11" ht="61.5" x14ac:dyDescent="0.2">
      <c r="A10" s="8"/>
      <c r="B10" s="13" t="s">
        <v>141</v>
      </c>
      <c r="C10" s="10" t="s">
        <v>140</v>
      </c>
      <c r="D10" s="16">
        <v>20000000</v>
      </c>
      <c r="E10" s="12"/>
      <c r="F10" s="12"/>
      <c r="G10" s="12"/>
      <c r="H10" s="12"/>
      <c r="I10" s="12"/>
      <c r="J10" s="12"/>
      <c r="K10" s="12"/>
    </row>
    <row r="11" spans="1:11" x14ac:dyDescent="0.2">
      <c r="A11" s="8"/>
      <c r="B11" s="9" t="s">
        <v>142</v>
      </c>
      <c r="C11" s="10"/>
      <c r="D11" s="14">
        <v>106000000</v>
      </c>
      <c r="E11" s="12"/>
      <c r="F11" s="12"/>
      <c r="G11" s="12"/>
      <c r="H11" s="12"/>
      <c r="I11" s="12"/>
      <c r="J11" s="12"/>
      <c r="K11" s="12"/>
    </row>
    <row r="12" spans="1:11" ht="61.5" x14ac:dyDescent="0.2">
      <c r="A12" s="8"/>
      <c r="B12" s="13" t="s">
        <v>143</v>
      </c>
      <c r="C12" s="10" t="s">
        <v>140</v>
      </c>
      <c r="D12" s="19">
        <v>15000000</v>
      </c>
      <c r="E12" s="12"/>
      <c r="F12" s="12"/>
      <c r="G12" s="12"/>
      <c r="H12" s="12"/>
      <c r="I12" s="12"/>
      <c r="J12" s="12"/>
      <c r="K12" s="12"/>
    </row>
    <row r="13" spans="1:11" ht="61.5" x14ac:dyDescent="0.2">
      <c r="A13" s="8"/>
      <c r="B13" s="13" t="s">
        <v>144</v>
      </c>
      <c r="C13" s="10" t="s">
        <v>145</v>
      </c>
      <c r="D13" s="19">
        <v>40000000</v>
      </c>
      <c r="E13" s="12"/>
      <c r="F13" s="12"/>
      <c r="G13" s="12"/>
      <c r="H13" s="12"/>
      <c r="I13" s="12"/>
      <c r="J13" s="12"/>
      <c r="K13" s="12"/>
    </row>
    <row r="14" spans="1:11" x14ac:dyDescent="0.2">
      <c r="A14" s="8"/>
      <c r="B14" s="13" t="s">
        <v>146</v>
      </c>
      <c r="C14" s="10" t="s">
        <v>145</v>
      </c>
      <c r="D14" s="16">
        <v>5000000</v>
      </c>
      <c r="E14" s="12"/>
      <c r="F14" s="12"/>
      <c r="G14" s="12"/>
      <c r="H14" s="12"/>
      <c r="I14" s="12"/>
      <c r="J14" s="12"/>
      <c r="K14" s="12"/>
    </row>
    <row r="15" spans="1:11" x14ac:dyDescent="0.2">
      <c r="A15" s="8"/>
      <c r="B15" s="13" t="s">
        <v>147</v>
      </c>
      <c r="C15" s="10" t="s">
        <v>145</v>
      </c>
      <c r="D15" s="16">
        <v>10000000</v>
      </c>
      <c r="E15" s="12"/>
      <c r="F15" s="12"/>
      <c r="G15" s="12"/>
      <c r="H15" s="12"/>
      <c r="I15" s="12"/>
      <c r="J15" s="12"/>
      <c r="K15" s="12"/>
    </row>
    <row r="16" spans="1:11" x14ac:dyDescent="0.2">
      <c r="A16" s="8"/>
      <c r="B16" s="13" t="s">
        <v>148</v>
      </c>
      <c r="C16" s="10" t="s">
        <v>145</v>
      </c>
      <c r="D16" s="16">
        <v>36000000</v>
      </c>
      <c r="E16" s="12"/>
      <c r="F16" s="12"/>
      <c r="G16" s="12"/>
      <c r="H16" s="12"/>
      <c r="I16" s="12"/>
      <c r="J16" s="12"/>
      <c r="K16" s="12"/>
    </row>
    <row r="17" spans="1:11" x14ac:dyDescent="0.2">
      <c r="A17" s="8"/>
      <c r="B17" s="9" t="s">
        <v>149</v>
      </c>
      <c r="C17" s="10"/>
      <c r="D17" s="11">
        <v>28000000</v>
      </c>
      <c r="E17" s="12"/>
      <c r="F17" s="12"/>
      <c r="G17" s="12"/>
      <c r="H17" s="12"/>
      <c r="I17" s="12"/>
      <c r="J17" s="12"/>
      <c r="K17" s="12"/>
    </row>
    <row r="18" spans="1:11" ht="61.5" x14ac:dyDescent="0.2">
      <c r="A18" s="8"/>
      <c r="B18" s="13" t="s">
        <v>150</v>
      </c>
      <c r="C18" s="10" t="s">
        <v>151</v>
      </c>
      <c r="D18" s="16">
        <v>50000000</v>
      </c>
      <c r="E18" s="12"/>
      <c r="F18" s="12"/>
      <c r="G18" s="12"/>
      <c r="H18" s="12"/>
      <c r="I18" s="12"/>
      <c r="J18" s="12"/>
      <c r="K18" s="12"/>
    </row>
    <row r="19" spans="1:11" x14ac:dyDescent="0.2">
      <c r="B19" s="21"/>
      <c r="C19" s="22"/>
      <c r="D19" s="23"/>
    </row>
    <row r="20" spans="1:11" x14ac:dyDescent="0.2">
      <c r="B20" s="21"/>
      <c r="C20" s="22"/>
      <c r="D20" s="23"/>
    </row>
    <row r="21" spans="1:11" s="20" customFormat="1" x14ac:dyDescent="0.2">
      <c r="B21" s="21"/>
      <c r="C21" s="22"/>
      <c r="D21" s="23"/>
    </row>
    <row r="22" spans="1:11" s="20" customFormat="1" x14ac:dyDescent="0.2">
      <c r="B22" s="21"/>
      <c r="C22" s="22"/>
      <c r="D22" s="23"/>
    </row>
    <row r="23" spans="1:11" s="20" customFormat="1" x14ac:dyDescent="0.2">
      <c r="B23" s="21"/>
      <c r="C23" s="22"/>
      <c r="D23" s="23"/>
    </row>
    <row r="24" spans="1:11" s="20" customFormat="1" x14ac:dyDescent="0.2">
      <c r="B24" s="21"/>
      <c r="C24" s="22"/>
      <c r="D24" s="23"/>
    </row>
    <row r="25" spans="1:11" s="20" customFormat="1" x14ac:dyDescent="0.2">
      <c r="B25" s="21"/>
      <c r="C25" s="22"/>
      <c r="D25" s="23"/>
    </row>
    <row r="26" spans="1:11" s="20" customFormat="1" x14ac:dyDescent="0.2">
      <c r="B26" s="21"/>
      <c r="C26" s="22"/>
      <c r="D26" s="23"/>
    </row>
    <row r="27" spans="1:11" s="20" customFormat="1" x14ac:dyDescent="0.2">
      <c r="B27" s="21"/>
      <c r="C27" s="22"/>
      <c r="D27" s="23"/>
    </row>
    <row r="28" spans="1:11" s="20" customFormat="1" x14ac:dyDescent="0.2">
      <c r="B28" s="21"/>
      <c r="C28" s="22"/>
      <c r="D28" s="23"/>
    </row>
    <row r="29" spans="1:11" s="20" customFormat="1" x14ac:dyDescent="0.2">
      <c r="B29" s="21"/>
      <c r="C29" s="22"/>
      <c r="D29" s="23"/>
    </row>
    <row r="30" spans="1:11" s="20" customFormat="1" x14ac:dyDescent="0.2">
      <c r="B30" s="21"/>
      <c r="C30" s="22"/>
      <c r="D30" s="23"/>
    </row>
    <row r="31" spans="1:11" s="20" customFormat="1" x14ac:dyDescent="0.2">
      <c r="B31" s="21"/>
      <c r="C31" s="22"/>
      <c r="D31" s="23"/>
    </row>
    <row r="32" spans="1:11" s="20" customFormat="1" x14ac:dyDescent="0.2">
      <c r="B32" s="21"/>
      <c r="C32" s="22"/>
      <c r="D32" s="23"/>
    </row>
    <row r="33" spans="2:4" s="20" customFormat="1" x14ac:dyDescent="0.2">
      <c r="B33" s="21"/>
      <c r="C33" s="22"/>
      <c r="D33" s="23"/>
    </row>
    <row r="34" spans="2:4" s="20" customFormat="1" x14ac:dyDescent="0.2">
      <c r="B34" s="21"/>
      <c r="C34" s="22"/>
      <c r="D34" s="23"/>
    </row>
    <row r="35" spans="2:4" s="20" customFormat="1" x14ac:dyDescent="0.2">
      <c r="B35" s="21"/>
      <c r="C35" s="22"/>
      <c r="D35" s="23"/>
    </row>
    <row r="36" spans="2:4" s="20" customFormat="1" x14ac:dyDescent="0.2">
      <c r="B36" s="21"/>
      <c r="C36" s="22"/>
      <c r="D36" s="23"/>
    </row>
    <row r="37" spans="2:4" s="20" customFormat="1" x14ac:dyDescent="0.2">
      <c r="B37" s="21"/>
      <c r="C37" s="22"/>
      <c r="D37" s="23"/>
    </row>
    <row r="38" spans="2:4" s="20" customFormat="1" x14ac:dyDescent="0.2">
      <c r="B38" s="21"/>
      <c r="C38" s="22"/>
      <c r="D38" s="23"/>
    </row>
    <row r="39" spans="2:4" s="20" customFormat="1" x14ac:dyDescent="0.2">
      <c r="B39" s="21"/>
      <c r="C39" s="22"/>
      <c r="D39" s="23"/>
    </row>
    <row r="40" spans="2:4" s="20" customFormat="1" x14ac:dyDescent="0.2">
      <c r="B40" s="21"/>
      <c r="C40" s="22"/>
      <c r="D40" s="23"/>
    </row>
    <row r="41" spans="2:4" s="20" customFormat="1" x14ac:dyDescent="0.2">
      <c r="B41" s="21"/>
      <c r="C41" s="22"/>
      <c r="D41" s="23"/>
    </row>
    <row r="42" spans="2:4" s="20" customFormat="1" x14ac:dyDescent="0.2">
      <c r="B42" s="21"/>
      <c r="C42" s="22"/>
      <c r="D42" s="23"/>
    </row>
    <row r="43" spans="2:4" s="20" customFormat="1" x14ac:dyDescent="0.2">
      <c r="B43" s="21"/>
      <c r="C43" s="22"/>
      <c r="D43" s="23"/>
    </row>
  </sheetData>
  <mergeCells count="9">
    <mergeCell ref="A4:D4"/>
    <mergeCell ref="A5:K5"/>
    <mergeCell ref="A6:B6"/>
    <mergeCell ref="A1:K1"/>
    <mergeCell ref="A2:A3"/>
    <mergeCell ref="B2:B3"/>
    <mergeCell ref="C2:C3"/>
    <mergeCell ref="D2:D3"/>
    <mergeCell ref="E2:K2"/>
  </mergeCells>
  <printOptions horizontalCentered="1"/>
  <pageMargins left="9.8425196850393706E-2" right="9.8425196850393706E-2" top="7.874015748031496E-2" bottom="7.874015748031496E-2" header="0.43307086614173229" footer="0.31496062992125984"/>
  <pageSetup paperSize="9" scale="81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10</vt:i4>
      </vt:variant>
    </vt:vector>
  </HeadingPairs>
  <TitlesOfParts>
    <vt:vector size="15" baseType="lpstr">
      <vt:lpstr> ประเด็น 1</vt:lpstr>
      <vt:lpstr>ปรับลด ประเด็น 2 </vt:lpstr>
      <vt:lpstr>ปรับลด ประเด็น 3 </vt:lpstr>
      <vt:lpstr>ยุทธศาสตร์ภาค ปรับลด</vt:lpstr>
      <vt:lpstr>ด้านการท่องเที่ยว งบภาค</vt:lpstr>
      <vt:lpstr>' ประเด็น 1'!Print_Area</vt:lpstr>
      <vt:lpstr>'ด้านการท่องเที่ยว งบภาค'!Print_Area</vt:lpstr>
      <vt:lpstr>'ปรับลด ประเด็น 2 '!Print_Area</vt:lpstr>
      <vt:lpstr>'ปรับลด ประเด็น 3 '!Print_Area</vt:lpstr>
      <vt:lpstr>'ยุทธศาสตร์ภาค ปรับลด'!Print_Area</vt:lpstr>
      <vt:lpstr>' ประเด็น 1'!Print_Titles</vt:lpstr>
      <vt:lpstr>'ด้านการท่องเที่ยว งบภาค'!Print_Titles</vt:lpstr>
      <vt:lpstr>'ปรับลด ประเด็น 2 '!Print_Titles</vt:lpstr>
      <vt:lpstr>'ปรับลด ประเด็น 3 '!Print_Titles</vt:lpstr>
      <vt:lpstr>'ยุทธศาสตร์ภาค ปรับลด'!Print_Titles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2017-09-13T09:11:21Z</cp:lastPrinted>
  <dcterms:created xsi:type="dcterms:W3CDTF">2017-07-04T03:58:13Z</dcterms:created>
  <dcterms:modified xsi:type="dcterms:W3CDTF">2017-09-13T11:40:27Z</dcterms:modified>
</cp:coreProperties>
</file>